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5600" windowHeight="11760" activeTab="5"/>
  </bookViews>
  <sheets>
    <sheet name="12ч " sheetId="1" r:id="rId1"/>
    <sheet name="10ч  " sheetId="8" r:id="rId2"/>
    <sheet name="оздоров" sheetId="24" r:id="rId3"/>
    <sheet name="1,5-3 года" sheetId="26" r:id="rId4"/>
    <sheet name="кратковрем" sheetId="21" r:id="rId5"/>
    <sheet name="итого" sheetId="6" r:id="rId6"/>
  </sheets>
  <definedNames>
    <definedName name="_xlnm.Print_Area" localSheetId="3">'1,5-3 года'!$A$1:$AV$49</definedName>
    <definedName name="_xlnm.Print_Area" localSheetId="1">'10ч  '!$A$1:$AL$51</definedName>
    <definedName name="_xlnm.Print_Area" localSheetId="0">'12ч '!$A$1:$AT$48</definedName>
    <definedName name="_xlnm.Print_Area" localSheetId="4">кратковрем!$A$1:$P$45</definedName>
    <definedName name="_xlnm.Print_Area" localSheetId="2">оздоров!$A$1:$AX$50</definedName>
  </definedNames>
  <calcPr calcId="125725"/>
</workbook>
</file>

<file path=xl/calcChain.xml><?xml version="1.0" encoding="utf-8"?>
<calcChain xmlns="http://schemas.openxmlformats.org/spreadsheetml/2006/main">
  <c r="I49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20"/>
  <c r="E34"/>
  <c r="E44"/>
  <c r="E49"/>
  <c r="E51"/>
  <c r="D24"/>
  <c r="D44"/>
  <c r="D49"/>
  <c r="D50"/>
  <c r="D20"/>
  <c r="C51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20"/>
  <c r="AG19" i="8"/>
  <c r="AG39"/>
  <c r="AG44"/>
  <c r="AG45"/>
  <c r="AG15"/>
  <c r="D17"/>
  <c r="AS29" i="24"/>
  <c r="AS39"/>
  <c r="AS44"/>
  <c r="J14"/>
  <c r="J26" s="1"/>
  <c r="D31"/>
  <c r="V14"/>
  <c r="V28" s="1"/>
  <c r="D31" i="21"/>
  <c r="D18"/>
  <c r="D17"/>
  <c r="D16"/>
  <c r="H14"/>
  <c r="H20" s="1"/>
  <c r="F14"/>
  <c r="F17" s="1"/>
  <c r="AQ22" i="26"/>
  <c r="D31"/>
  <c r="AQ31" s="1"/>
  <c r="D31" i="1"/>
  <c r="AJ14" i="26"/>
  <c r="AJ21" s="1"/>
  <c r="D18"/>
  <c r="D17"/>
  <c r="D16"/>
  <c r="AP14"/>
  <c r="AP40" s="1"/>
  <c r="AQ40" s="1"/>
  <c r="AN14"/>
  <c r="AN36" s="1"/>
  <c r="AL14"/>
  <c r="AL26" s="1"/>
  <c r="AQ26" s="1"/>
  <c r="AH14"/>
  <c r="AH27" s="1"/>
  <c r="AF14"/>
  <c r="AF28" s="1"/>
  <c r="AD14"/>
  <c r="AD28" s="1"/>
  <c r="AB14"/>
  <c r="Z14"/>
  <c r="Z37" s="1"/>
  <c r="AQ37" s="1"/>
  <c r="X14"/>
  <c r="X36" s="1"/>
  <c r="V14"/>
  <c r="V16" s="1"/>
  <c r="R14"/>
  <c r="R41" s="1"/>
  <c r="P14"/>
  <c r="P28" s="1"/>
  <c r="N14"/>
  <c r="N43" s="1"/>
  <c r="AQ43" s="1"/>
  <c r="L14"/>
  <c r="L28" s="1"/>
  <c r="J14"/>
  <c r="J39" s="1"/>
  <c r="AQ39" s="1"/>
  <c r="H14"/>
  <c r="H20" s="1"/>
  <c r="AQ20" s="1"/>
  <c r="F14"/>
  <c r="F17" s="1"/>
  <c r="D16" i="1"/>
  <c r="AD14"/>
  <c r="AD25" s="1"/>
  <c r="AJ14"/>
  <c r="D31" i="8"/>
  <c r="AG31" s="1"/>
  <c r="D36" i="6" s="1"/>
  <c r="F14" i="8"/>
  <c r="F16" s="1"/>
  <c r="AF14" i="1"/>
  <c r="AF22" s="1"/>
  <c r="AO22" s="1"/>
  <c r="R14"/>
  <c r="R41" s="1"/>
  <c r="M23" i="21"/>
  <c r="M24"/>
  <c r="M25"/>
  <c r="M26"/>
  <c r="M27"/>
  <c r="M28"/>
  <c r="M29"/>
  <c r="M30"/>
  <c r="M31"/>
  <c r="M32"/>
  <c r="M33"/>
  <c r="M34"/>
  <c r="M35"/>
  <c r="M36"/>
  <c r="M37"/>
  <c r="M39"/>
  <c r="M38"/>
  <c r="M22"/>
  <c r="AL14" i="24"/>
  <c r="AL26" s="1"/>
  <c r="D18"/>
  <c r="D17"/>
  <c r="D16"/>
  <c r="AR14"/>
  <c r="AR40" s="1"/>
  <c r="AN14"/>
  <c r="AN36" s="1"/>
  <c r="AH14"/>
  <c r="AH22" s="1"/>
  <c r="AS22" s="1"/>
  <c r="E27" i="6" s="1"/>
  <c r="AF14" i="24"/>
  <c r="AD14"/>
  <c r="AD35" s="1"/>
  <c r="AB14"/>
  <c r="AB37" s="1"/>
  <c r="Z14"/>
  <c r="Z36" s="1"/>
  <c r="X14"/>
  <c r="R14"/>
  <c r="R21" s="1"/>
  <c r="P14"/>
  <c r="P41" s="1"/>
  <c r="N14"/>
  <c r="N28" s="1"/>
  <c r="L14"/>
  <c r="L21" s="1"/>
  <c r="H14"/>
  <c r="H20" s="1"/>
  <c r="F14"/>
  <c r="F15" s="1"/>
  <c r="AS15" s="1"/>
  <c r="E20" i="6" s="1"/>
  <c r="V14" i="8"/>
  <c r="V16" s="1"/>
  <c r="T14"/>
  <c r="T31" s="1"/>
  <c r="D16"/>
  <c r="F19" i="6"/>
  <c r="E19"/>
  <c r="D19"/>
  <c r="C19"/>
  <c r="H19" s="1"/>
  <c r="G19"/>
  <c r="E15"/>
  <c r="D15"/>
  <c r="L14" i="21"/>
  <c r="J14"/>
  <c r="J21" s="1"/>
  <c r="M21" s="1"/>
  <c r="D18" i="1"/>
  <c r="D17"/>
  <c r="D18" i="8"/>
  <c r="AF14"/>
  <c r="AF40" s="1"/>
  <c r="AG40" s="1"/>
  <c r="D45" i="6" s="1"/>
  <c r="AD14" i="8"/>
  <c r="AB14"/>
  <c r="AB29" s="1"/>
  <c r="AG29" s="1"/>
  <c r="D34" i="6" s="1"/>
  <c r="R14" i="8"/>
  <c r="R28" s="1"/>
  <c r="P14"/>
  <c r="P21" s="1"/>
  <c r="N14"/>
  <c r="L14"/>
  <c r="J14"/>
  <c r="H14"/>
  <c r="H18" s="1"/>
  <c r="F14" i="1"/>
  <c r="F15" s="1"/>
  <c r="AO15" s="1"/>
  <c r="AH14"/>
  <c r="AH18" s="1"/>
  <c r="AS26" i="24" l="1"/>
  <c r="E31" i="6" s="1"/>
  <c r="P33" i="24"/>
  <c r="F17"/>
  <c r="AD33" i="8"/>
  <c r="AD18"/>
  <c r="AD25"/>
  <c r="AD24"/>
  <c r="AG24" s="1"/>
  <c r="D29" i="6" s="1"/>
  <c r="AD16" i="8"/>
  <c r="AG16" s="1"/>
  <c r="D21" i="6" s="1"/>
  <c r="AD32" i="8"/>
  <c r="AG32" s="1"/>
  <c r="D37" i="6" s="1"/>
  <c r="AD21" i="8"/>
  <c r="AD28"/>
  <c r="F46"/>
  <c r="AG46" s="1"/>
  <c r="D51" i="6" s="1"/>
  <c r="H20" i="8"/>
  <c r="AG20" s="1"/>
  <c r="D25" i="6" s="1"/>
  <c r="L22" i="8"/>
  <c r="AG22" s="1"/>
  <c r="D27" i="6" s="1"/>
  <c r="N23" i="8"/>
  <c r="N33"/>
  <c r="N21"/>
  <c r="AG21" s="1"/>
  <c r="D26" i="6" s="1"/>
  <c r="N41" i="8"/>
  <c r="P36"/>
  <c r="R18"/>
  <c r="R23"/>
  <c r="R41"/>
  <c r="V34"/>
  <c r="AG34" s="1"/>
  <c r="D39" i="6" s="1"/>
  <c r="V38" i="8"/>
  <c r="AG38" s="1"/>
  <c r="D43" i="6" s="1"/>
  <c r="J26" i="8"/>
  <c r="AG26" s="1"/>
  <c r="D31" i="6" s="1"/>
  <c r="N43" i="8"/>
  <c r="AG43" s="1"/>
  <c r="D48" i="6" s="1"/>
  <c r="N28" i="8"/>
  <c r="N17"/>
  <c r="AG17" s="1"/>
  <c r="D22" i="6" s="1"/>
  <c r="N18" i="8"/>
  <c r="N42"/>
  <c r="AG42" s="1"/>
  <c r="D47" i="6" s="1"/>
  <c r="R30" i="8"/>
  <c r="AG30" s="1"/>
  <c r="D35" i="6" s="1"/>
  <c r="P18" i="8"/>
  <c r="P35"/>
  <c r="AG35" s="1"/>
  <c r="D40" i="6" s="1"/>
  <c r="AS40" i="24"/>
  <c r="E45" i="6" s="1"/>
  <c r="N45" i="24"/>
  <c r="AS45" s="1"/>
  <c r="E50" i="6" s="1"/>
  <c r="P17" i="24"/>
  <c r="P18"/>
  <c r="V33"/>
  <c r="V23"/>
  <c r="V41"/>
  <c r="AS41" s="1"/>
  <c r="E46" i="6" s="1"/>
  <c r="X34" i="24"/>
  <c r="AS34" s="1"/>
  <c r="E39" i="6" s="1"/>
  <c r="AF33" i="24"/>
  <c r="AF18"/>
  <c r="AF17"/>
  <c r="AF21"/>
  <c r="AF28"/>
  <c r="AS20"/>
  <c r="E25" i="6" s="1"/>
  <c r="H19" i="24"/>
  <c r="AS19" s="1"/>
  <c r="E24" i="6" s="1"/>
  <c r="P21" i="24"/>
  <c r="R35"/>
  <c r="AS35" s="1"/>
  <c r="E40" i="6" s="1"/>
  <c r="R17" i="24"/>
  <c r="V18"/>
  <c r="V30"/>
  <c r="AS30" s="1"/>
  <c r="E35" i="6" s="1"/>
  <c r="X16" i="24"/>
  <c r="X38"/>
  <c r="AS38" s="1"/>
  <c r="E43" i="6" s="1"/>
  <c r="AF16" i="24"/>
  <c r="AF32"/>
  <c r="AS32" s="1"/>
  <c r="E37" i="6" s="1"/>
  <c r="AF25" i="24"/>
  <c r="AF24"/>
  <c r="AD16" i="26"/>
  <c r="AF25"/>
  <c r="AF44"/>
  <c r="AQ44"/>
  <c r="F16"/>
  <c r="AQ16" s="1"/>
  <c r="AH33"/>
  <c r="AB29"/>
  <c r="AQ29" s="1"/>
  <c r="M17" i="21"/>
  <c r="F15"/>
  <c r="M15" s="1"/>
  <c r="F16"/>
  <c r="H19"/>
  <c r="M19" s="1"/>
  <c r="M16"/>
  <c r="M18"/>
  <c r="L40"/>
  <c r="M40" s="1"/>
  <c r="M20"/>
  <c r="AH33" i="1"/>
  <c r="T14" i="26"/>
  <c r="N17"/>
  <c r="AD17"/>
  <c r="N18"/>
  <c r="R18"/>
  <c r="AD18"/>
  <c r="P21"/>
  <c r="AH21"/>
  <c r="L23"/>
  <c r="R23"/>
  <c r="AH24"/>
  <c r="L25"/>
  <c r="AD25"/>
  <c r="N27"/>
  <c r="N28"/>
  <c r="R28"/>
  <c r="R30"/>
  <c r="AQ30" s="1"/>
  <c r="AD32"/>
  <c r="AQ32" s="1"/>
  <c r="N33"/>
  <c r="AD33"/>
  <c r="V34"/>
  <c r="AQ34" s="1"/>
  <c r="P35"/>
  <c r="AQ35" s="1"/>
  <c r="P36"/>
  <c r="AQ36" s="1"/>
  <c r="V38"/>
  <c r="AQ38" s="1"/>
  <c r="N41"/>
  <c r="AQ41" s="1"/>
  <c r="F15"/>
  <c r="AQ15" s="1"/>
  <c r="P17"/>
  <c r="AH17"/>
  <c r="P18"/>
  <c r="AH18"/>
  <c r="H19"/>
  <c r="AQ19" s="1"/>
  <c r="N21"/>
  <c r="AQ21" s="1"/>
  <c r="AD21"/>
  <c r="N23"/>
  <c r="AH23"/>
  <c r="AD24"/>
  <c r="AQ24" s="1"/>
  <c r="N25"/>
  <c r="R33"/>
  <c r="N42"/>
  <c r="AQ42" s="1"/>
  <c r="R23" i="1"/>
  <c r="AD28"/>
  <c r="AH21"/>
  <c r="AH24"/>
  <c r="R28"/>
  <c r="AD24"/>
  <c r="AO24" s="1"/>
  <c r="AH23"/>
  <c r="AH17"/>
  <c r="AJ26"/>
  <c r="AO26" s="1"/>
  <c r="F17"/>
  <c r="AD16"/>
  <c r="AD32"/>
  <c r="AO32" s="1"/>
  <c r="AD21"/>
  <c r="AH27"/>
  <c r="AD33"/>
  <c r="AD18"/>
  <c r="AD17"/>
  <c r="R30"/>
  <c r="AO30" s="1"/>
  <c r="R33"/>
  <c r="R18"/>
  <c r="F16" i="24"/>
  <c r="AS16" s="1"/>
  <c r="E21" i="6" s="1"/>
  <c r="AJ14" i="24"/>
  <c r="T14"/>
  <c r="T31" s="1"/>
  <c r="AS31" s="1"/>
  <c r="E36" i="6" s="1"/>
  <c r="AP14" i="24"/>
  <c r="AP37" s="1"/>
  <c r="AS37" s="1"/>
  <c r="E42" i="6" s="1"/>
  <c r="P23" i="24"/>
  <c r="P25"/>
  <c r="P27"/>
  <c r="P28"/>
  <c r="AS28" s="1"/>
  <c r="E33" i="6" s="1"/>
  <c r="P42" i="24"/>
  <c r="P43"/>
  <c r="R18"/>
  <c r="N25"/>
  <c r="R28"/>
  <c r="R36"/>
  <c r="Z14" i="8"/>
  <c r="N27"/>
  <c r="AG27" s="1"/>
  <c r="D32" i="6" s="1"/>
  <c r="T18" i="8"/>
  <c r="X14"/>
  <c r="R33"/>
  <c r="N25"/>
  <c r="AG25" s="1"/>
  <c r="D30" i="6" s="1"/>
  <c r="P28" i="8"/>
  <c r="AG41" l="1"/>
  <c r="D46" i="6" s="1"/>
  <c r="AG23" i="8"/>
  <c r="D28" i="6" s="1"/>
  <c r="AG33" i="8"/>
  <c r="D38" i="6" s="1"/>
  <c r="AG28" i="8"/>
  <c r="D33" i="6" s="1"/>
  <c r="AG18" i="8"/>
  <c r="D23" i="6" s="1"/>
  <c r="AQ25" i="26"/>
  <c r="AQ28"/>
  <c r="AS25" i="24"/>
  <c r="E30" i="6" s="1"/>
  <c r="Z37" i="8"/>
  <c r="AG37" s="1"/>
  <c r="D42" i="6" s="1"/>
  <c r="X36" i="8"/>
  <c r="AG36" s="1"/>
  <c r="D41" i="6" s="1"/>
  <c r="AS43" i="24"/>
  <c r="E48" i="6" s="1"/>
  <c r="AJ33" i="24"/>
  <c r="AS33" s="1"/>
  <c r="E38" i="6" s="1"/>
  <c r="AJ24" i="24"/>
  <c r="AJ21"/>
  <c r="AS21" s="1"/>
  <c r="E26" i="6" s="1"/>
  <c r="AJ17" i="24"/>
  <c r="AS17" s="1"/>
  <c r="E22" i="6" s="1"/>
  <c r="AJ23" i="24"/>
  <c r="AS23" s="1"/>
  <c r="E28" i="6" s="1"/>
  <c r="AJ27" i="24"/>
  <c r="AS27"/>
  <c r="E32" i="6" s="1"/>
  <c r="AS24" i="24"/>
  <c r="E29" i="6" s="1"/>
  <c r="AS36" i="24"/>
  <c r="E41" i="6" s="1"/>
  <c r="AS42" i="24"/>
  <c r="E47" i="6" s="1"/>
  <c r="T27" i="26"/>
  <c r="T17"/>
  <c r="AQ17" s="1"/>
  <c r="AQ33"/>
  <c r="AQ23"/>
  <c r="AQ27"/>
  <c r="T18"/>
  <c r="AQ18" s="1"/>
  <c r="AJ18" i="24"/>
  <c r="T18"/>
  <c r="AS18" s="1"/>
  <c r="E23" i="6" s="1"/>
  <c r="L14" i="1" l="1"/>
  <c r="L28" s="1"/>
  <c r="J14"/>
  <c r="J39" s="1"/>
  <c r="AO39" s="1"/>
  <c r="P14"/>
  <c r="AB14"/>
  <c r="AB29" s="1"/>
  <c r="AO29" s="1"/>
  <c r="H14"/>
  <c r="H19" s="1"/>
  <c r="AO19" s="1"/>
  <c r="AN14"/>
  <c r="AN40" s="1"/>
  <c r="AO40" s="1"/>
  <c r="Z14"/>
  <c r="Z37" s="1"/>
  <c r="AO37" s="1"/>
  <c r="X14"/>
  <c r="X36" s="1"/>
  <c r="AL14"/>
  <c r="AL36" s="1"/>
  <c r="V14"/>
  <c r="N14"/>
  <c r="V34" l="1"/>
  <c r="AO34" s="1"/>
  <c r="V16"/>
  <c r="V38"/>
  <c r="AO38" s="1"/>
  <c r="N21"/>
  <c r="N33"/>
  <c r="AO33" s="1"/>
  <c r="N17"/>
  <c r="P35"/>
  <c r="AO35" s="1"/>
  <c r="P18"/>
  <c r="P28"/>
  <c r="N18"/>
  <c r="L23"/>
  <c r="N25"/>
  <c r="P21"/>
  <c r="H44" i="6"/>
  <c r="H49"/>
  <c r="P17" i="1"/>
  <c r="H20" i="6"/>
  <c r="N42" i="1"/>
  <c r="AO42" s="1"/>
  <c r="N41"/>
  <c r="AO41" s="1"/>
  <c r="N43"/>
  <c r="AO43" s="1"/>
  <c r="P36"/>
  <c r="AO36" s="1"/>
  <c r="H42" i="6"/>
  <c r="T14" i="1"/>
  <c r="H20"/>
  <c r="AO20" s="1"/>
  <c r="N27"/>
  <c r="AO27" s="1"/>
  <c r="N23"/>
  <c r="F16"/>
  <c r="AO16" s="1"/>
  <c r="L25"/>
  <c r="AO25" s="1"/>
  <c r="N28"/>
  <c r="AO28" s="1"/>
  <c r="AO17" l="1"/>
  <c r="AO21"/>
  <c r="AO23"/>
  <c r="H26" i="6"/>
  <c r="I26" s="1"/>
  <c r="T31" i="1"/>
  <c r="AO31" s="1"/>
  <c r="T18"/>
  <c r="AO18" s="1"/>
  <c r="H21" i="6"/>
  <c r="H46"/>
  <c r="H30"/>
  <c r="H38"/>
  <c r="H33"/>
  <c r="H29"/>
  <c r="H28"/>
  <c r="H34"/>
  <c r="I34" s="1"/>
  <c r="H31"/>
  <c r="I31" s="1"/>
  <c r="H41"/>
  <c r="I41" s="1"/>
  <c r="H39"/>
  <c r="H24"/>
  <c r="H51"/>
  <c r="H37"/>
  <c r="H47"/>
  <c r="H43"/>
  <c r="H40"/>
  <c r="H50"/>
  <c r="I50" s="1"/>
  <c r="H45"/>
  <c r="H36"/>
  <c r="I42"/>
  <c r="H22" l="1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<sst xmlns="http://schemas.openxmlformats.org/spreadsheetml/2006/main" count="802" uniqueCount="183">
  <si>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</si>
  <si>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</si>
  <si>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</si>
  <si>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</si>
  <si>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</si>
  <si>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</si>
  <si>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</si>
  <si>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</si>
  <si>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</si>
  <si>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</si>
  <si>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</si>
  <si>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</si>
  <si>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</si>
  <si>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</si>
  <si>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</si>
  <si>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</si>
  <si>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</si>
  <si>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</si>
  <si>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</si>
  <si>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</si>
  <si>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</si>
  <si>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</si>
  <si>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</si>
  <si>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</si>
  <si>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</si>
  <si>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</si>
  <si>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</si>
  <si>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</si>
  <si>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</si>
  <si>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</si>
  <si>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</si>
  <si>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</si>
  <si>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</si>
  <si>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</si>
  <si>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</si>
  <si>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</si>
  <si>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</si>
  <si>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</si>
  <si>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</si>
  <si>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</si>
  <si>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</si>
  <si>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</si>
  <si>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</si>
  <si>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</si>
  <si>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</si>
  <si>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</si>
  <si>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</si>
  <si>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</si>
  <si>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</si>
  <si>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</si>
  <si>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</si>
  <si>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</si>
  <si>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</si>
  <si>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</si>
  <si>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</si>
  <si>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</si>
  <si>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</si>
  <si>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</si>
  <si>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</si>
  <si>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</si>
  <si>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</si>
  <si>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</si>
  <si>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</si>
  <si>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</si>
  <si>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</si>
  <si>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</si>
  <si>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</si>
  <si>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</si>
  <si>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</si>
  <si>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</si>
  <si>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</si>
  <si>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</si>
  <si>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</si>
  <si>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</si>
  <si>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</si>
  <si>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</si>
  <si>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</si>
  <si>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</si>
  <si>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</si>
  <si>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</si>
  <si>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</si>
  <si>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</si>
  <si>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</si>
  <si>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</si>
  <si>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</si>
  <si>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</si>
  <si>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</si>
  <si>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</si>
  <si>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</si>
  <si>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</si>
  <si>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</si>
  <si>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</si>
  <si>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</si>
  <si>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</si>
  <si>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</si>
  <si>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</si>
  <si>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</si>
  <si>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</si>
  <si>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</si>
  <si>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</si>
  <si>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</si>
  <si>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Строк-тридцать восемь</t>
  </si>
  <si>
    <t>Строк-тридцать две</t>
  </si>
  <si>
    <t>Хлеб/рж /20</t>
  </si>
  <si>
    <t>Кисломолочный продукт/200</t>
  </si>
  <si>
    <t>Кисломолочный продукт</t>
  </si>
  <si>
    <t>Фрукты/123,2      / 110</t>
  </si>
  <si>
    <t>Мясо говядина без/кости</t>
  </si>
  <si>
    <t>Фрукты/170         /149</t>
  </si>
  <si>
    <t>Хлеб/пш. 1/с/20</t>
  </si>
  <si>
    <t>Хлеб/рж/30</t>
  </si>
  <si>
    <t>Морская капуста</t>
  </si>
  <si>
    <t>Картофельное пюре/110</t>
  </si>
  <si>
    <t>Хлеб/пш. 1/с/10</t>
  </si>
  <si>
    <t>Хлеб/рж/25</t>
  </si>
  <si>
    <t>Кофейный напиток с молоком/180</t>
  </si>
  <si>
    <t>Кофе</t>
  </si>
  <si>
    <t>Сыр</t>
  </si>
  <si>
    <t>Капуста свежая</t>
  </si>
  <si>
    <t xml:space="preserve">норма на </t>
  </si>
  <si>
    <t>Ягода свежемороженая</t>
  </si>
  <si>
    <t>Крахмал картофельный</t>
  </si>
  <si>
    <t>Дрожжи</t>
  </si>
  <si>
    <t>Рыба свеж/мороженая без/гол</t>
  </si>
  <si>
    <t>Фрукты/123,2 /110</t>
  </si>
  <si>
    <t>3-7 лет/12 часовое пребывание/10 день примерного меню</t>
  </si>
  <si>
    <t>Суп молочный рисовый/190</t>
  </si>
  <si>
    <t>Бутерброд с сыром/25/12</t>
  </si>
  <si>
    <t>Салат из моркови /50</t>
  </si>
  <si>
    <t>Суп картофельный с клецками и с мясом /180/18/15</t>
  </si>
  <si>
    <t>Биточки рыбные /70</t>
  </si>
  <si>
    <t>Соус томатный с овощами/30</t>
  </si>
  <si>
    <t>Кисель из клюквы/180</t>
  </si>
  <si>
    <t>Овощи нат-ые (сол. или свеж)</t>
  </si>
  <si>
    <t>Пирожки печенные с фаршем капустным/50</t>
  </si>
  <si>
    <t>Овощи натуральные (сол. или свеж)/50</t>
  </si>
  <si>
    <t>Зразы картофельные с овощами/180</t>
  </si>
  <si>
    <t>Соки фруктовые/200</t>
  </si>
  <si>
    <t>Хлеб/пш 1/с/40</t>
  </si>
  <si>
    <t>Крупа рисовая</t>
  </si>
  <si>
    <t>Рис припущенный /130</t>
  </si>
  <si>
    <t>1,5-3 года/12 часовое пребывание/10 день примерного меню</t>
  </si>
  <si>
    <t>Суп молочный рисовый/150</t>
  </si>
  <si>
    <t>Кофейный напиток с молоком/175</t>
  </si>
  <si>
    <t>Бутерброд с сыром/20/8</t>
  </si>
  <si>
    <t>Салат из моркови /30</t>
  </si>
  <si>
    <t>Суп картофельный с клецками и с мясом /150/15/15</t>
  </si>
  <si>
    <t>Биточки рыбные /50</t>
  </si>
  <si>
    <t>Соус томатный с овощами/20</t>
  </si>
  <si>
    <t>Кисель из клюквы/150</t>
  </si>
  <si>
    <t>Кисломолочный продукт/160</t>
  </si>
  <si>
    <t>Пирожки печенные с фаршем капустным/40</t>
  </si>
  <si>
    <t>Салат из зел./горошка/30</t>
  </si>
  <si>
    <t>Зразы картофельные с овощами/150</t>
  </si>
  <si>
    <t>Яйца вареные 1/40</t>
  </si>
  <si>
    <t>Соки фруктовые/150</t>
  </si>
  <si>
    <t>Зеленый горошек консер-ный</t>
  </si>
  <si>
    <t>Строк-тридцать одна</t>
  </si>
  <si>
    <t>Строк-двадцать девять</t>
  </si>
  <si>
    <t>3-7 лет/кратковременое  пребывание/10 день примерного меню</t>
  </si>
  <si>
    <t>Строка-двадцать шесть</t>
  </si>
  <si>
    <t xml:space="preserve">Фрукты/118,16/ 105,5 </t>
  </si>
  <si>
    <t>Кофейный напиток с молоком/200</t>
  </si>
  <si>
    <t>Бутерброд с сыром/30/17</t>
  </si>
  <si>
    <t>Соки фруктовые/110</t>
  </si>
  <si>
    <t>Суп картофельный с клецками и с мясом /180/18/20</t>
  </si>
  <si>
    <t>Биточки рыбные/80</t>
  </si>
  <si>
    <t>Рис припущенный /150</t>
  </si>
  <si>
    <t>Пирожки печенные с фаршем капустным/80</t>
  </si>
  <si>
    <t>Зразы картофельные с овощами/200</t>
  </si>
  <si>
    <t>Салат из морской капусты с луком/50</t>
  </si>
  <si>
    <t>Суп молочный рисовый/200</t>
  </si>
  <si>
    <t>Чай с сахаром/180</t>
  </si>
  <si>
    <t>Бутерброд с маслом/25/5</t>
  </si>
  <si>
    <t>Соки фруктовые/180</t>
  </si>
  <si>
    <t>Суп картофельный с клецками и с мясом /180/18/14</t>
  </si>
  <si>
    <t>Овощи натуральные (соленые или свежие)/50</t>
  </si>
  <si>
    <t>Биточки рыбные /80</t>
  </si>
  <si>
    <t>Хлеб/пш. 1/с/34</t>
  </si>
  <si>
    <t>Хлеб/рж/37</t>
  </si>
  <si>
    <t>3-7 лет/10 часовое пребывание/10 день примерного меню</t>
  </si>
  <si>
    <t>10 день примерного меню</t>
  </si>
  <si>
    <t>3-7 лет/12 часовое пребывание (озд-ой напр-ти) /10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</si>
</sst>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68" fontId="3" fillId="0" borderId="1" xfId="0" applyNumberFormat="1" applyFont="1" applyBorder="1"/>
    <xf numFmtId="164" fontId="2" fillId="0" borderId="1" xfId="0" applyNumberFormat="1" applyFont="1" applyBorder="1"/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27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22" fillId="0" borderId="0" xfId="0" applyFont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27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>
      <alignment horizontal="center" wrapText="1"/>
    </xf>
    <xf numFmtId="0" fontId="0" fillId="0" borderId="13" xfId="0" applyBorder="1" applyAlignment="1"/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1"/>
  <sheetViews>
    <sheetView view="pageBreakPreview" zoomScale="110" zoomScaleSheetLayoutView="110" workbookViewId="0">
      <pane xSplit="2" ySplit="14" topLeftCell="AH24" activePane="bottomRight" state="frozen"/>
      <selection pane="topRight" activeCell="C1" sqref="C1"/>
      <selection pane="bottomLeft" activeCell="A9" sqref="A9"/>
      <selection pane="bottomRight" activeCell="AO35" sqref="AO35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4" width="9" customWidth="1"/>
    <col min="35" max="35" width="7.85546875" customWidth="1"/>
    <col min="36" max="36" width="7.28515625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4.7109375" customWidth="1"/>
    <col min="43" max="43" width="29.5703125" customWidth="1"/>
    <col min="47" max="47" width="0.140625" customWidth="1"/>
  </cols>
  <sheetData>
    <row r="1" spans="1:47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AP1" s="21"/>
      <c r="AQ1" s="21"/>
      <c r="AR1" s="21"/>
      <c r="AS1" s="21"/>
      <c r="AT1" s="21"/>
      <c r="AU1" s="51"/>
    </row>
    <row r="2" spans="1:47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27</v>
      </c>
      <c r="J3" s="196"/>
      <c r="K3" s="196"/>
      <c r="AP3" s="21"/>
      <c r="AQ3" s="21"/>
      <c r="AR3" s="21"/>
      <c r="AS3" s="21"/>
      <c r="AT3" s="21"/>
      <c r="AU3" s="51"/>
    </row>
    <row r="4" spans="1:47">
      <c r="A4" s="10"/>
      <c r="B4" s="10"/>
      <c r="L4" s="226" t="s">
        <v>55</v>
      </c>
      <c r="M4" s="230"/>
      <c r="N4" s="230"/>
      <c r="O4" s="230"/>
      <c r="AP4" s="21"/>
      <c r="AQ4" s="21"/>
      <c r="AR4" s="21"/>
      <c r="AS4" s="21"/>
      <c r="AT4" s="21"/>
      <c r="AU4" s="51"/>
    </row>
    <row r="5" spans="1:47" ht="12.75" customHeight="1">
      <c r="A5" s="235" t="s">
        <v>62</v>
      </c>
      <c r="B5" s="235"/>
      <c r="C5" s="235"/>
      <c r="D5" s="235"/>
      <c r="E5" s="16"/>
      <c r="F5" s="16"/>
      <c r="J5" s="231" t="s">
        <v>33</v>
      </c>
      <c r="K5" s="231"/>
      <c r="L5" s="231"/>
      <c r="M5" s="231"/>
      <c r="N5" s="231"/>
      <c r="O5" s="231"/>
      <c r="P5" s="231"/>
      <c r="Q5" s="130"/>
      <c r="R5" s="130"/>
      <c r="S5" s="102"/>
      <c r="T5" s="102"/>
      <c r="AP5" s="21"/>
      <c r="AQ5" s="21"/>
      <c r="AR5" s="21"/>
      <c r="AS5" s="21"/>
      <c r="AT5" s="21"/>
      <c r="AU5" s="51"/>
    </row>
    <row r="6" spans="1:47">
      <c r="B6" s="4"/>
      <c r="C6" s="232" t="s">
        <v>125</v>
      </c>
      <c r="D6" s="233"/>
      <c r="E6" s="233"/>
      <c r="F6" s="233"/>
      <c r="G6" s="233"/>
      <c r="H6" s="234"/>
      <c r="I6" s="234"/>
      <c r="J6" s="234"/>
      <c r="U6" s="231"/>
      <c r="V6" s="231"/>
      <c r="W6" s="231"/>
      <c r="X6" s="231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22" t="s">
        <v>31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P7" s="21"/>
      <c r="AQ7" s="21"/>
      <c r="AR7" s="21"/>
      <c r="AS7" s="21"/>
      <c r="AT7" s="21"/>
      <c r="AU7" s="51"/>
    </row>
    <row r="8" spans="1:47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3"/>
      <c r="J8" s="13"/>
      <c r="K8" s="13"/>
      <c r="L8" s="13"/>
      <c r="M8" s="13"/>
      <c r="O8" s="13"/>
      <c r="P8" s="205" t="s">
        <v>36</v>
      </c>
      <c r="Q8" s="205"/>
      <c r="R8" s="205"/>
      <c r="S8" s="205"/>
      <c r="T8" s="205"/>
      <c r="U8" s="236"/>
      <c r="V8" s="236"/>
      <c r="W8" s="236"/>
      <c r="X8" s="236"/>
      <c r="Y8" s="195"/>
      <c r="Z8" s="195"/>
      <c r="AA8" s="195"/>
      <c r="AP8" s="21"/>
      <c r="AQ8" s="21"/>
      <c r="AR8" s="21"/>
      <c r="AS8" s="21"/>
      <c r="AT8" s="21"/>
      <c r="AU8" s="51"/>
    </row>
    <row r="9" spans="1:47" ht="12.75" customHeight="1">
      <c r="B9" s="10"/>
      <c r="C9" s="252">
        <v>125</v>
      </c>
      <c r="D9" s="253"/>
      <c r="E9" s="254"/>
      <c r="F9" s="247">
        <v>125</v>
      </c>
      <c r="G9" s="248"/>
      <c r="H9" s="248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41" t="s">
        <v>16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41" t="s">
        <v>17</v>
      </c>
      <c r="AB11" s="242"/>
      <c r="AC11" s="242"/>
      <c r="AD11" s="243"/>
      <c r="AE11" s="258" t="s">
        <v>18</v>
      </c>
      <c r="AF11" s="259"/>
      <c r="AG11" s="259"/>
      <c r="AH11" s="259"/>
      <c r="AI11" s="259"/>
      <c r="AJ11" s="259"/>
      <c r="AK11" s="259"/>
      <c r="AL11" s="259"/>
      <c r="AM11" s="259"/>
      <c r="AN11" s="251"/>
      <c r="AO11" s="1"/>
      <c r="AP11" s="50"/>
      <c r="AQ11" s="21"/>
      <c r="AR11" s="21"/>
      <c r="AS11" s="21"/>
      <c r="AT11" s="21"/>
      <c r="AU11" s="51"/>
    </row>
    <row r="12" spans="1:47" ht="61.5" customHeight="1">
      <c r="A12" s="201" t="s">
        <v>0</v>
      </c>
      <c r="B12" s="209" t="s">
        <v>22</v>
      </c>
      <c r="C12" s="255" t="s">
        <v>126</v>
      </c>
      <c r="D12" s="256"/>
      <c r="E12" s="189" t="s">
        <v>115</v>
      </c>
      <c r="F12" s="190"/>
      <c r="G12" s="189" t="s">
        <v>127</v>
      </c>
      <c r="H12" s="190"/>
      <c r="I12" s="189" t="s">
        <v>124</v>
      </c>
      <c r="J12" s="190"/>
      <c r="K12" s="189" t="s">
        <v>128</v>
      </c>
      <c r="L12" s="190"/>
      <c r="M12" s="189" t="s">
        <v>129</v>
      </c>
      <c r="N12" s="190"/>
      <c r="O12" s="189" t="s">
        <v>130</v>
      </c>
      <c r="P12" s="190"/>
      <c r="Q12" s="189" t="s">
        <v>131</v>
      </c>
      <c r="R12" s="190"/>
      <c r="S12" s="189" t="s">
        <v>140</v>
      </c>
      <c r="T12" s="190"/>
      <c r="U12" s="189" t="s">
        <v>132</v>
      </c>
      <c r="V12" s="190"/>
      <c r="W12" s="189" t="s">
        <v>113</v>
      </c>
      <c r="X12" s="190"/>
      <c r="Y12" s="189" t="s">
        <v>110</v>
      </c>
      <c r="Z12" s="190"/>
      <c r="AA12" s="189" t="s">
        <v>104</v>
      </c>
      <c r="AB12" s="256"/>
      <c r="AC12" s="189" t="s">
        <v>134</v>
      </c>
      <c r="AD12" s="257"/>
      <c r="AE12" s="189" t="s">
        <v>135</v>
      </c>
      <c r="AF12" s="190"/>
      <c r="AG12" s="189" t="s">
        <v>136</v>
      </c>
      <c r="AH12" s="190"/>
      <c r="AI12" s="189" t="s">
        <v>137</v>
      </c>
      <c r="AJ12" s="190"/>
      <c r="AK12" s="189" t="s">
        <v>138</v>
      </c>
      <c r="AL12" s="190"/>
      <c r="AM12" s="189" t="s">
        <v>24</v>
      </c>
      <c r="AN12" s="190"/>
      <c r="AO12" s="40" t="s">
        <v>21</v>
      </c>
      <c r="AP12" s="201" t="s">
        <v>0</v>
      </c>
      <c r="AQ12" s="201" t="s">
        <v>22</v>
      </c>
      <c r="AR12" s="21"/>
      <c r="AS12" s="21"/>
      <c r="AT12" s="21"/>
      <c r="AU12" s="51"/>
    </row>
    <row r="13" spans="1:47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119</v>
      </c>
      <c r="Q13" s="198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36" t="s">
        <v>4</v>
      </c>
      <c r="AD13" s="56" t="s">
        <v>23</v>
      </c>
      <c r="AE13" s="198" t="s">
        <v>4</v>
      </c>
      <c r="AF13" s="56" t="s">
        <v>23</v>
      </c>
      <c r="AG13" s="191" t="s">
        <v>4</v>
      </c>
      <c r="AH13" s="56" t="s">
        <v>23</v>
      </c>
      <c r="AI13" s="138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40" t="s">
        <v>25</v>
      </c>
      <c r="AP13" s="202"/>
      <c r="AQ13" s="202"/>
      <c r="AR13" s="21"/>
      <c r="AS13" s="21"/>
      <c r="AT13" s="21"/>
      <c r="AU13" s="51"/>
    </row>
    <row r="14" spans="1:47" s="2" customFormat="1" ht="14.25" customHeight="1">
      <c r="A14" s="221"/>
      <c r="B14" s="210"/>
      <c r="C14" s="238"/>
      <c r="D14" s="57">
        <v>125</v>
      </c>
      <c r="E14" s="240"/>
      <c r="F14" s="75">
        <f>D14</f>
        <v>125</v>
      </c>
      <c r="G14" s="192"/>
      <c r="H14" s="75">
        <f>D14</f>
        <v>125</v>
      </c>
      <c r="I14" s="192"/>
      <c r="J14" s="75">
        <f>D14</f>
        <v>125</v>
      </c>
      <c r="K14" s="192"/>
      <c r="L14" s="75">
        <f>D14</f>
        <v>125</v>
      </c>
      <c r="M14" s="192"/>
      <c r="N14" s="75">
        <f>D14</f>
        <v>125</v>
      </c>
      <c r="O14" s="192"/>
      <c r="P14" s="75">
        <f>D14</f>
        <v>125</v>
      </c>
      <c r="Q14" s="199"/>
      <c r="R14" s="75">
        <f>D14</f>
        <v>125</v>
      </c>
      <c r="S14" s="192"/>
      <c r="T14" s="75">
        <f>H14</f>
        <v>125</v>
      </c>
      <c r="U14" s="192"/>
      <c r="V14" s="75">
        <f>D14</f>
        <v>125</v>
      </c>
      <c r="W14" s="192"/>
      <c r="X14" s="75">
        <f>D14</f>
        <v>125</v>
      </c>
      <c r="Y14" s="192"/>
      <c r="Z14" s="75">
        <f>D14</f>
        <v>125</v>
      </c>
      <c r="AA14" s="192"/>
      <c r="AB14" s="75">
        <f>D14</f>
        <v>125</v>
      </c>
      <c r="AC14" s="137"/>
      <c r="AD14" s="75">
        <f>D14</f>
        <v>125</v>
      </c>
      <c r="AE14" s="199"/>
      <c r="AF14" s="75">
        <f>D14</f>
        <v>125</v>
      </c>
      <c r="AG14" s="192"/>
      <c r="AH14" s="75">
        <f>D14</f>
        <v>125</v>
      </c>
      <c r="AI14" s="110"/>
      <c r="AJ14" s="75">
        <f>D14</f>
        <v>125</v>
      </c>
      <c r="AK14" s="192"/>
      <c r="AL14" s="75">
        <f>D14</f>
        <v>125</v>
      </c>
      <c r="AM14" s="192"/>
      <c r="AN14" s="75">
        <f>D14</f>
        <v>125</v>
      </c>
      <c r="AO14" s="42"/>
      <c r="AP14" s="203"/>
      <c r="AQ14" s="203"/>
      <c r="AR14" s="53"/>
      <c r="AS14" s="53"/>
      <c r="AT14" s="53"/>
      <c r="AU14" s="52"/>
    </row>
    <row r="15" spans="1:47">
      <c r="A15" s="92">
        <v>1</v>
      </c>
      <c r="B15" s="109" t="s">
        <v>116</v>
      </c>
      <c r="C15" s="54"/>
      <c r="D15" s="44"/>
      <c r="E15" s="54">
        <v>1.9E-3</v>
      </c>
      <c r="F15" s="44">
        <f>E15*F14</f>
        <v>0.23749999999999999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44"/>
      <c r="AK15" s="43"/>
      <c r="AL15" s="55"/>
      <c r="AM15" s="45"/>
      <c r="AN15" s="55"/>
      <c r="AO15" s="74">
        <f>D15+F15+H15+J15+L15+N15+P15+R15+T15+V15+X15+Z15+AB15+AD15+AF15+AH15+AJ15+AL15+AN15</f>
        <v>0.23749999999999999</v>
      </c>
      <c r="AP15" s="92">
        <v>1</v>
      </c>
      <c r="AQ15" s="109" t="s">
        <v>116</v>
      </c>
      <c r="AR15" s="21"/>
      <c r="AS15" s="21"/>
      <c r="AT15" s="21"/>
      <c r="AU15" s="51"/>
    </row>
    <row r="16" spans="1:47">
      <c r="A16" s="92">
        <v>2</v>
      </c>
      <c r="B16" s="93" t="s">
        <v>1</v>
      </c>
      <c r="C16" s="54">
        <v>5.0000000000000001E-4</v>
      </c>
      <c r="D16" s="44">
        <f>C16*D14</f>
        <v>6.25E-2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44"/>
      <c r="AC16" s="84">
        <v>6.7500000000000004E-4</v>
      </c>
      <c r="AD16" s="44">
        <f>AC16*AD14</f>
        <v>8.4375000000000006E-2</v>
      </c>
      <c r="AE16" s="44"/>
      <c r="AF16" s="44"/>
      <c r="AG16" s="43"/>
      <c r="AH16" s="44"/>
      <c r="AI16" s="55"/>
      <c r="AJ16" s="44"/>
      <c r="AK16" s="43"/>
      <c r="AL16" s="55"/>
      <c r="AM16" s="45"/>
      <c r="AN16" s="55"/>
      <c r="AO16" s="74">
        <f t="shared" ref="AO16:AO43" si="0">D16+F16+H16+J16+L16+N16+P16+R16+T16+V16+X16+Z16+AB16+AD16+AF16+AH16+AJ16+AL16+AN16</f>
        <v>2.7718750000000001</v>
      </c>
      <c r="AP16" s="92">
        <v>2</v>
      </c>
      <c r="AQ16" s="93" t="s">
        <v>1</v>
      </c>
      <c r="AR16" s="21"/>
      <c r="AS16" s="21"/>
      <c r="AT16" s="21"/>
      <c r="AU16" s="51"/>
    </row>
    <row r="17" spans="1:47">
      <c r="A17" s="92">
        <v>3</v>
      </c>
      <c r="B17" s="93" t="s">
        <v>2</v>
      </c>
      <c r="C17" s="81">
        <v>0.13875999999999999</v>
      </c>
      <c r="D17" s="44">
        <f>C17*D14</f>
        <v>17.344999999999999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>
        <v>8.6899999999999998E-3</v>
      </c>
      <c r="N17" s="44">
        <f>M17*N14</f>
        <v>1.0862499999999999</v>
      </c>
      <c r="O17" s="43">
        <v>9.7999999999999997E-3</v>
      </c>
      <c r="P17" s="44">
        <f>O17*P14</f>
        <v>1.2249999999999999</v>
      </c>
      <c r="Q17" s="55"/>
      <c r="R17" s="55"/>
      <c r="S17" s="95"/>
      <c r="T17" s="44"/>
      <c r="U17" s="43"/>
      <c r="V17" s="55"/>
      <c r="W17" s="43"/>
      <c r="X17" s="55"/>
      <c r="Y17" s="43"/>
      <c r="Z17" s="55"/>
      <c r="AA17" s="43"/>
      <c r="AB17" s="44"/>
      <c r="AC17" s="43">
        <v>1.4999999999999999E-2</v>
      </c>
      <c r="AD17" s="44">
        <f>AC17*AD14</f>
        <v>1.875</v>
      </c>
      <c r="AE17" s="44"/>
      <c r="AF17" s="44"/>
      <c r="AG17" s="43">
        <v>1.0800000000000001E-2</v>
      </c>
      <c r="AH17" s="44">
        <f>AG17*AH14</f>
        <v>1.35</v>
      </c>
      <c r="AI17" s="55"/>
      <c r="AJ17" s="55"/>
      <c r="AK17" s="43"/>
      <c r="AL17" s="55"/>
      <c r="AM17" s="45"/>
      <c r="AN17" s="55"/>
      <c r="AO17" s="74">
        <f t="shared" si="0"/>
        <v>34.756250000000001</v>
      </c>
      <c r="AP17" s="92">
        <v>3</v>
      </c>
      <c r="AQ17" s="93" t="s">
        <v>2</v>
      </c>
      <c r="AR17" s="21"/>
      <c r="AS17" s="21"/>
      <c r="AT17" s="21"/>
      <c r="AU17" s="51"/>
    </row>
    <row r="18" spans="1:47">
      <c r="A18" s="92">
        <v>4</v>
      </c>
      <c r="B18" s="93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>
        <v>6.3E-3</v>
      </c>
      <c r="N18" s="44">
        <f>M18*N14</f>
        <v>0.78749999999999998</v>
      </c>
      <c r="O18" s="43">
        <v>1E-3</v>
      </c>
      <c r="P18" s="44">
        <f>O18*P14</f>
        <v>0.125</v>
      </c>
      <c r="Q18" s="55">
        <v>3.0000000000000001E-3</v>
      </c>
      <c r="R18" s="44">
        <f>Q18*R14</f>
        <v>0.375</v>
      </c>
      <c r="S18" s="10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43">
        <v>3.0200000000000001E-3</v>
      </c>
      <c r="AD18" s="44">
        <f>AC18*AD14</f>
        <v>0.3775</v>
      </c>
      <c r="AE18" s="55"/>
      <c r="AF18" s="44"/>
      <c r="AG18" s="43">
        <v>4.5999999999999999E-3</v>
      </c>
      <c r="AH18" s="44">
        <f>AG18*AH14</f>
        <v>0.57499999999999996</v>
      </c>
      <c r="AI18" s="95"/>
      <c r="AJ18" s="44"/>
      <c r="AK18" s="43"/>
      <c r="AL18" s="55"/>
      <c r="AM18" s="45"/>
      <c r="AN18" s="55"/>
      <c r="AO18" s="74">
        <f t="shared" si="0"/>
        <v>2.95</v>
      </c>
      <c r="AP18" s="92">
        <v>4</v>
      </c>
      <c r="AQ18" s="93" t="s">
        <v>3</v>
      </c>
      <c r="AR18" s="21"/>
      <c r="AS18" s="21"/>
      <c r="AT18" s="21"/>
      <c r="AU18" s="51"/>
    </row>
    <row r="19" spans="1:47">
      <c r="A19" s="92">
        <v>5</v>
      </c>
      <c r="B19" s="93" t="s">
        <v>117</v>
      </c>
      <c r="C19" s="43"/>
      <c r="D19" s="44"/>
      <c r="E19" s="54"/>
      <c r="F19" s="44"/>
      <c r="G19" s="54">
        <v>1.26E-2</v>
      </c>
      <c r="H19" s="44">
        <f>G19*H14</f>
        <v>1.575</v>
      </c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43"/>
      <c r="AL19" s="55"/>
      <c r="AM19" s="45"/>
      <c r="AN19" s="55"/>
      <c r="AO19" s="74">
        <f t="shared" si="0"/>
        <v>1.575</v>
      </c>
      <c r="AP19" s="92">
        <v>5</v>
      </c>
      <c r="AQ19" s="93" t="s">
        <v>117</v>
      </c>
      <c r="AR19" s="21"/>
      <c r="AS19" s="21"/>
      <c r="AT19" s="21"/>
      <c r="AU19" s="51"/>
    </row>
    <row r="20" spans="1:4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45"/>
      <c r="AN20" s="55"/>
      <c r="AO20" s="74">
        <f t="shared" si="0"/>
        <v>3.125</v>
      </c>
      <c r="AP20" s="92">
        <v>6</v>
      </c>
      <c r="AQ20" s="93" t="s">
        <v>5</v>
      </c>
      <c r="AR20" s="21"/>
      <c r="AS20" s="21"/>
      <c r="AT20" s="21"/>
      <c r="AU20" s="51"/>
    </row>
    <row r="21" spans="1:47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>
        <v>1.5E-3</v>
      </c>
      <c r="N21" s="44">
        <f>M21*N14</f>
        <v>0.1875</v>
      </c>
      <c r="O21" s="43">
        <v>4.0000000000000001E-3</v>
      </c>
      <c r="P21" s="44">
        <f>O21*P14</f>
        <v>0.5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1.08E-3</v>
      </c>
      <c r="AD21" s="44">
        <f>AC21*AD14</f>
        <v>0.13500000000000001</v>
      </c>
      <c r="AE21" s="44"/>
      <c r="AF21" s="44"/>
      <c r="AG21" s="43">
        <v>1.6E-2</v>
      </c>
      <c r="AH21" s="44">
        <f>AG21*AH14</f>
        <v>2</v>
      </c>
      <c r="AI21" s="55"/>
      <c r="AJ21" s="55"/>
      <c r="AK21" s="43"/>
      <c r="AL21" s="55"/>
      <c r="AM21" s="45"/>
      <c r="AN21" s="55"/>
      <c r="AO21" s="74">
        <f t="shared" si="0"/>
        <v>2.8224999999999998</v>
      </c>
      <c r="AP21" s="92">
        <v>7</v>
      </c>
      <c r="AQ21" s="93" t="s">
        <v>19</v>
      </c>
      <c r="AR21" s="21"/>
      <c r="AS21" s="21"/>
      <c r="AT21" s="21"/>
      <c r="AU21" s="51"/>
    </row>
    <row r="22" spans="1:47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3"/>
      <c r="L22" s="44"/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95">
        <v>5.3499999999999999E-2</v>
      </c>
      <c r="AF22" s="44">
        <f>AE22*AF14</f>
        <v>6.6875</v>
      </c>
      <c r="AG22" s="43"/>
      <c r="AH22" s="55"/>
      <c r="AI22" s="55"/>
      <c r="AJ22" s="55"/>
      <c r="AK22" s="43"/>
      <c r="AL22" s="55"/>
      <c r="AM22" s="45"/>
      <c r="AN22" s="55"/>
      <c r="AO22" s="74">
        <f t="shared" si="0"/>
        <v>6.6875</v>
      </c>
      <c r="AP22" s="92">
        <v>8</v>
      </c>
      <c r="AQ22" s="94" t="s">
        <v>133</v>
      </c>
      <c r="AR22" s="21"/>
      <c r="AS22" s="21"/>
      <c r="AT22" s="21"/>
      <c r="AU22" s="51"/>
    </row>
    <row r="23" spans="1:47" ht="15.75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5.5480000000000002E-2</v>
      </c>
      <c r="L23" s="44">
        <f>K23*L14</f>
        <v>6.9350000000000005</v>
      </c>
      <c r="M23" s="43">
        <v>1.102E-2</v>
      </c>
      <c r="N23" s="44">
        <f>M23*N14</f>
        <v>1.3774999999999999</v>
      </c>
      <c r="O23" s="43"/>
      <c r="P23" s="44"/>
      <c r="Q23" s="84">
        <v>1.596E-3</v>
      </c>
      <c r="R23" s="44">
        <f>Q23*R14</f>
        <v>0.19950000000000001</v>
      </c>
      <c r="S23" s="104"/>
      <c r="T23" s="143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4"/>
      <c r="AF23" s="44"/>
      <c r="AG23" s="43">
        <v>2.554E-2</v>
      </c>
      <c r="AH23" s="44">
        <f>AG23*AH14</f>
        <v>3.1924999999999999</v>
      </c>
      <c r="AI23" s="44"/>
      <c r="AJ23" s="44"/>
      <c r="AK23" s="43"/>
      <c r="AL23" s="55"/>
      <c r="AM23" s="45"/>
      <c r="AN23" s="55"/>
      <c r="AO23" s="74">
        <f t="shared" si="0"/>
        <v>11.704499999999999</v>
      </c>
      <c r="AP23" s="92">
        <v>9</v>
      </c>
      <c r="AQ23" s="93" t="s">
        <v>8</v>
      </c>
      <c r="AR23" s="21"/>
      <c r="AS23" s="21"/>
      <c r="AT23" s="21"/>
      <c r="AU23" s="51"/>
    </row>
    <row r="24" spans="1:47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5"/>
      <c r="T24" s="44"/>
      <c r="U24" s="43"/>
      <c r="V24" s="55"/>
      <c r="W24" s="43"/>
      <c r="X24" s="55"/>
      <c r="Y24" s="43"/>
      <c r="Z24" s="55"/>
      <c r="AA24" s="43"/>
      <c r="AB24" s="55"/>
      <c r="AC24" s="43">
        <v>3.687E-2</v>
      </c>
      <c r="AD24" s="44">
        <f>AC24*AD14</f>
        <v>4.6087499999999997</v>
      </c>
      <c r="AE24" s="44"/>
      <c r="AF24" s="44"/>
      <c r="AG24" s="43">
        <v>2.0250000000000001E-2</v>
      </c>
      <c r="AH24" s="44">
        <f>AG24*AH14</f>
        <v>2.53125</v>
      </c>
      <c r="AI24" s="44"/>
      <c r="AJ24" s="44"/>
      <c r="AK24" s="43"/>
      <c r="AL24" s="55"/>
      <c r="AM24" s="45"/>
      <c r="AN24" s="55"/>
      <c r="AO24" s="74">
        <f t="shared" si="0"/>
        <v>7.14</v>
      </c>
      <c r="AP24" s="92">
        <v>10</v>
      </c>
      <c r="AQ24" s="93" t="s">
        <v>118</v>
      </c>
      <c r="AR24" s="21"/>
      <c r="AS24" s="21"/>
      <c r="AT24" s="21"/>
      <c r="AU24" s="51"/>
    </row>
    <row r="25" spans="1:47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9.5E-4</v>
      </c>
      <c r="AD25" s="44">
        <f>AC25*AD14</f>
        <v>0.11874999999999999</v>
      </c>
      <c r="AE25" s="55"/>
      <c r="AF25" s="44"/>
      <c r="AG25" s="43"/>
      <c r="AH25" s="44"/>
      <c r="AI25" s="44"/>
      <c r="AJ25" s="44"/>
      <c r="AK25" s="43"/>
      <c r="AL25" s="55"/>
      <c r="AM25" s="45"/>
      <c r="AN25" s="55"/>
      <c r="AO25" s="74">
        <f t="shared" si="0"/>
        <v>0.71875</v>
      </c>
      <c r="AP25" s="92">
        <v>11</v>
      </c>
      <c r="AQ25" s="93" t="s">
        <v>9</v>
      </c>
      <c r="AR25" s="21"/>
      <c r="AS25" s="21"/>
      <c r="AT25" s="21"/>
      <c r="AU25" s="51"/>
    </row>
    <row r="26" spans="1:47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4"/>
      <c r="AF26" s="44"/>
      <c r="AG26" s="43"/>
      <c r="AH26" s="44"/>
      <c r="AI26" s="55">
        <v>0.2</v>
      </c>
      <c r="AJ26" s="44">
        <f>AI26*AJ14</f>
        <v>25</v>
      </c>
      <c r="AK26" s="43"/>
      <c r="AL26" s="55"/>
      <c r="AM26" s="45"/>
      <c r="AN26" s="55"/>
      <c r="AO26" s="74">
        <f t="shared" si="0"/>
        <v>25</v>
      </c>
      <c r="AP26" s="92">
        <v>12</v>
      </c>
      <c r="AQ26" s="93" t="s">
        <v>20</v>
      </c>
      <c r="AR26" s="21"/>
      <c r="AS26" s="21"/>
      <c r="AT26" s="21"/>
      <c r="AU26" s="51"/>
    </row>
    <row r="27" spans="1:47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6.012E-2</v>
      </c>
      <c r="N27" s="44">
        <f>M27*N14</f>
        <v>7.5149999999999997</v>
      </c>
      <c r="O27" s="43"/>
      <c r="P27" s="55"/>
      <c r="Q27" s="55"/>
      <c r="R27" s="55"/>
      <c r="S27" s="104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4"/>
      <c r="AF27" s="44"/>
      <c r="AG27" s="43">
        <v>0.25518000000000002</v>
      </c>
      <c r="AH27" s="44">
        <f>AG27*AH14</f>
        <v>31.897500000000001</v>
      </c>
      <c r="AI27" s="44"/>
      <c r="AJ27" s="44"/>
      <c r="AK27" s="43"/>
      <c r="AL27" s="55"/>
      <c r="AM27" s="45"/>
      <c r="AN27" s="55"/>
      <c r="AO27" s="74">
        <f t="shared" si="0"/>
        <v>39.412500000000001</v>
      </c>
      <c r="AP27" s="92">
        <v>13</v>
      </c>
      <c r="AQ27" s="93" t="s">
        <v>10</v>
      </c>
      <c r="AR27" s="21"/>
      <c r="AS27" s="21"/>
      <c r="AT27" s="21"/>
      <c r="AU27" s="51"/>
    </row>
    <row r="28" spans="1:47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1.1900000000000001E-2</v>
      </c>
      <c r="L28" s="82">
        <f>K28*L14</f>
        <v>1.4875</v>
      </c>
      <c r="M28" s="43">
        <v>1.094E-2</v>
      </c>
      <c r="N28" s="44">
        <f>M28*N14</f>
        <v>1.3674999999999999</v>
      </c>
      <c r="O28" s="43">
        <v>1.1900000000000001E-2</v>
      </c>
      <c r="P28" s="44">
        <f>O28*P14</f>
        <v>1.4875</v>
      </c>
      <c r="Q28" s="104">
        <v>1.4400000000000001E-3</v>
      </c>
      <c r="R28" s="44">
        <f>Q28*R14</f>
        <v>0.18000000000000002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>
        <v>5.2500000000000003E-3</v>
      </c>
      <c r="AD28" s="44">
        <f>AC28*AD14</f>
        <v>0.65625</v>
      </c>
      <c r="AE28" s="55"/>
      <c r="AF28" s="44"/>
      <c r="AG28" s="43"/>
      <c r="AH28" s="44"/>
      <c r="AI28" s="44"/>
      <c r="AJ28" s="44"/>
      <c r="AK28" s="43"/>
      <c r="AL28" s="55"/>
      <c r="AM28" s="45"/>
      <c r="AN28" s="55"/>
      <c r="AO28" s="74">
        <f t="shared" si="0"/>
        <v>5.17875</v>
      </c>
      <c r="AP28" s="92">
        <v>14</v>
      </c>
      <c r="AQ28" s="93" t="s">
        <v>11</v>
      </c>
      <c r="AR28" s="21"/>
      <c r="AS28" s="21"/>
      <c r="AT28" s="21"/>
      <c r="AU28" s="51"/>
    </row>
    <row r="29" spans="1:47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43">
        <v>0.20599999999999999</v>
      </c>
      <c r="AB29" s="44">
        <f>AA29*AB14</f>
        <v>25.75</v>
      </c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45"/>
      <c r="AN29" s="55"/>
      <c r="AO29" s="74">
        <f t="shared" si="0"/>
        <v>25.75</v>
      </c>
      <c r="AP29" s="92">
        <v>15</v>
      </c>
      <c r="AQ29" s="94" t="s">
        <v>105</v>
      </c>
      <c r="AR29" s="21"/>
      <c r="AS29" s="21"/>
      <c r="AT29" s="21"/>
      <c r="AU29" s="51"/>
    </row>
    <row r="30" spans="1:47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95">
        <v>1.8E-3</v>
      </c>
      <c r="R30" s="44">
        <f>Q30*R14</f>
        <v>0.22500000000000001</v>
      </c>
      <c r="S30" s="10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5"/>
      <c r="AF30" s="44"/>
      <c r="AG30" s="43"/>
      <c r="AH30" s="44"/>
      <c r="AI30" s="95"/>
      <c r="AJ30" s="44"/>
      <c r="AK30" s="43"/>
      <c r="AL30" s="55"/>
      <c r="AM30" s="45"/>
      <c r="AN30" s="55"/>
      <c r="AO30" s="74">
        <f t="shared" si="0"/>
        <v>0.22500000000000001</v>
      </c>
      <c r="AP30" s="92">
        <v>16</v>
      </c>
      <c r="AQ30" s="93" t="s">
        <v>12</v>
      </c>
      <c r="AR30" s="21"/>
      <c r="AS30" s="21"/>
      <c r="AT30" s="21"/>
      <c r="AU30" s="51"/>
    </row>
    <row r="31" spans="1:47">
      <c r="A31" s="92">
        <v>17</v>
      </c>
      <c r="B31" s="93" t="s">
        <v>139</v>
      </c>
      <c r="C31" s="43">
        <v>1.0999999999999999E-2</v>
      </c>
      <c r="D31" s="44">
        <f>C31*D14</f>
        <v>1.375</v>
      </c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104">
        <v>4.4850000000000001E-2</v>
      </c>
      <c r="T31" s="44">
        <f>S31*T14</f>
        <v>5.6062500000000002</v>
      </c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/>
      <c r="AH31" s="44"/>
      <c r="AI31" s="44"/>
      <c r="AJ31" s="44"/>
      <c r="AK31" s="43"/>
      <c r="AL31" s="55"/>
      <c r="AM31" s="45"/>
      <c r="AN31" s="55"/>
      <c r="AO31" s="74">
        <f t="shared" si="0"/>
        <v>6.9812500000000002</v>
      </c>
      <c r="AP31" s="92">
        <v>17</v>
      </c>
      <c r="AQ31" s="93" t="s">
        <v>139</v>
      </c>
      <c r="AR31" s="21"/>
      <c r="AS31" s="21"/>
      <c r="AT31" s="21"/>
      <c r="AU31" s="51"/>
    </row>
    <row r="32" spans="1:47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7.2999999999999996E-4</v>
      </c>
      <c r="AD32" s="44">
        <f>AC32*AD14</f>
        <v>9.1249999999999998E-2</v>
      </c>
      <c r="AE32" s="44"/>
      <c r="AF32" s="44"/>
      <c r="AG32" s="43"/>
      <c r="AH32" s="55"/>
      <c r="AI32" s="55"/>
      <c r="AJ32" s="55"/>
      <c r="AK32" s="43"/>
      <c r="AL32" s="55"/>
      <c r="AM32" s="45"/>
      <c r="AN32" s="55"/>
      <c r="AO32" s="74">
        <f t="shared" si="0"/>
        <v>9.1249999999999998E-2</v>
      </c>
      <c r="AP32" s="92">
        <v>18</v>
      </c>
      <c r="AQ32" s="93" t="s">
        <v>122</v>
      </c>
      <c r="AR32" s="21"/>
      <c r="AS32" s="21"/>
      <c r="AT32" s="21"/>
      <c r="AU32" s="51"/>
    </row>
    <row r="33" spans="1:67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3"/>
      <c r="L33" s="55"/>
      <c r="M33" s="43">
        <v>5.5399999999999998E-3</v>
      </c>
      <c r="N33" s="44">
        <f>M33*N14</f>
        <v>0.6925</v>
      </c>
      <c r="O33" s="43"/>
      <c r="P33" s="44"/>
      <c r="Q33" s="95">
        <v>1.5E-3</v>
      </c>
      <c r="R33" s="44">
        <f>Q33*R14</f>
        <v>0.1875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>
        <v>2.443E-2</v>
      </c>
      <c r="AD33" s="44">
        <f>AC33*AD14</f>
        <v>3.05375</v>
      </c>
      <c r="AE33" s="44"/>
      <c r="AF33" s="44"/>
      <c r="AG33" s="43">
        <v>7.1999999999999998E-3</v>
      </c>
      <c r="AH33" s="44">
        <f>AG33*AH14</f>
        <v>0.9</v>
      </c>
      <c r="AI33" s="95"/>
      <c r="AJ33" s="44"/>
      <c r="AK33" s="43"/>
      <c r="AL33" s="55"/>
      <c r="AM33" s="45"/>
      <c r="AN33" s="55"/>
      <c r="AO33" s="74">
        <f t="shared" si="0"/>
        <v>4.8337500000000002</v>
      </c>
      <c r="AP33" s="92">
        <v>19</v>
      </c>
      <c r="AQ33" s="93" t="s">
        <v>13</v>
      </c>
      <c r="AR33" s="21"/>
      <c r="AS33" s="21"/>
      <c r="AT33" s="21"/>
      <c r="AU33" s="51"/>
    </row>
    <row r="34" spans="1:67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1.7999999999999999E-2</v>
      </c>
      <c r="V34" s="44">
        <f>U34*V14</f>
        <v>2.25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45"/>
      <c r="AN34" s="55"/>
      <c r="AO34" s="74">
        <f t="shared" si="0"/>
        <v>2.25</v>
      </c>
      <c r="AP34" s="92">
        <v>20</v>
      </c>
      <c r="AQ34" s="94" t="s">
        <v>120</v>
      </c>
      <c r="AR34" s="21"/>
      <c r="AS34" s="21"/>
      <c r="AT34" s="21"/>
      <c r="AU34" s="51"/>
    </row>
    <row r="35" spans="1:67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8.4169999999999995E-2</v>
      </c>
      <c r="P35" s="44">
        <f>O35*P14</f>
        <v>10.52125</v>
      </c>
      <c r="Q35" s="44"/>
      <c r="R35" s="44"/>
      <c r="S35" s="104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45"/>
      <c r="AN35" s="55"/>
      <c r="AO35" s="74">
        <f t="shared" si="0"/>
        <v>10.52125</v>
      </c>
      <c r="AP35" s="92">
        <v>21</v>
      </c>
      <c r="AQ35" s="94" t="s">
        <v>123</v>
      </c>
      <c r="AR35" s="21"/>
      <c r="AS35" s="21"/>
      <c r="AT35" s="21"/>
      <c r="AU35" s="51"/>
    </row>
    <row r="36" spans="1:67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1.333E-2</v>
      </c>
      <c r="P36" s="44">
        <f>O36*P14</f>
        <v>1.66625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1.25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0.04</v>
      </c>
      <c r="AL36" s="44">
        <f>AK36*AL14</f>
        <v>5</v>
      </c>
      <c r="AM36" s="45"/>
      <c r="AN36" s="55"/>
      <c r="AO36" s="74">
        <f t="shared" si="0"/>
        <v>7.9162499999999998</v>
      </c>
      <c r="AP36" s="92">
        <v>22</v>
      </c>
      <c r="AQ36" s="93" t="s">
        <v>14</v>
      </c>
      <c r="AR36" s="21"/>
      <c r="AS36" s="21"/>
      <c r="AT36" s="21"/>
      <c r="AU36" s="51"/>
    </row>
    <row r="37" spans="1:67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0.03</v>
      </c>
      <c r="Z37" s="44">
        <f>Y37*Z14</f>
        <v>3.75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45"/>
      <c r="AN37" s="55"/>
      <c r="AO37" s="74">
        <f t="shared" si="0"/>
        <v>3.75</v>
      </c>
      <c r="AP37" s="92">
        <v>23</v>
      </c>
      <c r="AQ37" s="93" t="s">
        <v>15</v>
      </c>
      <c r="AR37" s="21"/>
      <c r="AS37" s="21"/>
      <c r="AT37" s="21"/>
      <c r="AU37" s="51"/>
    </row>
    <row r="38" spans="1:67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84">
        <v>7.1250000000000003E-3</v>
      </c>
      <c r="V38" s="44">
        <f>U38*V14</f>
        <v>0.890625</v>
      </c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104"/>
      <c r="AJ38" s="44"/>
      <c r="AK38" s="43"/>
      <c r="AL38" s="55"/>
      <c r="AM38" s="45"/>
      <c r="AN38" s="55"/>
      <c r="AO38" s="74">
        <f t="shared" si="0"/>
        <v>0.890625</v>
      </c>
      <c r="AP38" s="92">
        <v>24</v>
      </c>
      <c r="AQ38" s="93" t="s">
        <v>121</v>
      </c>
      <c r="AR38" s="21"/>
      <c r="AS38" s="21"/>
      <c r="AT38" s="21"/>
      <c r="AU38" s="51"/>
    </row>
    <row r="39" spans="1:67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15.4</v>
      </c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84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45"/>
      <c r="AN39" s="55"/>
      <c r="AO39" s="74">
        <f t="shared" si="0"/>
        <v>15.4</v>
      </c>
      <c r="AP39" s="92">
        <v>25</v>
      </c>
      <c r="AQ39" s="94" t="s">
        <v>60</v>
      </c>
      <c r="AR39" s="21"/>
      <c r="AS39" s="21"/>
      <c r="AT39" s="21"/>
      <c r="AU39" s="51"/>
    </row>
    <row r="40" spans="1:67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45">
        <v>4.7499999999999999E-3</v>
      </c>
      <c r="AN40" s="44">
        <f>AM40*AN14</f>
        <v>0.59375</v>
      </c>
      <c r="AO40" s="74">
        <f t="shared" si="0"/>
        <v>0.59375</v>
      </c>
      <c r="AP40" s="92">
        <v>26</v>
      </c>
      <c r="AQ40" s="93" t="s">
        <v>24</v>
      </c>
      <c r="AR40" s="21"/>
      <c r="AS40" s="21"/>
      <c r="AT40" s="21"/>
      <c r="AU40" s="51"/>
    </row>
    <row r="41" spans="1:67">
      <c r="A41" s="92">
        <v>27</v>
      </c>
      <c r="B41" s="93" t="s">
        <v>57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/>
      <c r="P41" s="115"/>
      <c r="Q41" s="84">
        <v>6.0000000000000002E-6</v>
      </c>
      <c r="R41" s="115">
        <f>Q41*R14</f>
        <v>7.5000000000000002E-4</v>
      </c>
      <c r="S41" s="84"/>
      <c r="T41" s="11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4"/>
      <c r="AF41" s="115"/>
      <c r="AG41" s="43"/>
      <c r="AH41" s="115"/>
      <c r="AI41" s="84"/>
      <c r="AJ41" s="115"/>
      <c r="AK41" s="43"/>
      <c r="AL41" s="55"/>
      <c r="AM41" s="45"/>
      <c r="AN41" s="55"/>
      <c r="AO41" s="74">
        <f t="shared" si="0"/>
        <v>1.65E-3</v>
      </c>
      <c r="AP41" s="92">
        <v>27</v>
      </c>
      <c r="AQ41" s="93" t="s">
        <v>57</v>
      </c>
      <c r="AR41" s="21"/>
      <c r="AS41" s="21"/>
      <c r="AT41" s="21"/>
      <c r="AU41" s="51"/>
    </row>
    <row r="42" spans="1:67">
      <c r="A42" s="92">
        <v>28</v>
      </c>
      <c r="B42" s="94" t="s">
        <v>58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3"/>
      <c r="AH42" s="55"/>
      <c r="AI42" s="55"/>
      <c r="AJ42" s="55"/>
      <c r="AK42" s="43"/>
      <c r="AL42" s="55"/>
      <c r="AM42" s="45"/>
      <c r="AN42" s="55"/>
      <c r="AO42" s="74">
        <f t="shared" si="0"/>
        <v>0.9</v>
      </c>
      <c r="AP42" s="92">
        <v>28</v>
      </c>
      <c r="AQ42" s="94" t="s">
        <v>58</v>
      </c>
      <c r="AR42" s="21"/>
      <c r="AS42" s="21"/>
      <c r="AT42" s="21"/>
      <c r="AU42" s="51"/>
    </row>
    <row r="43" spans="1:67">
      <c r="A43" s="92">
        <v>29</v>
      </c>
      <c r="B43" s="93" t="s">
        <v>107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/>
      <c r="AF43" s="44"/>
      <c r="AG43" s="43"/>
      <c r="AH43" s="44"/>
      <c r="AI43" s="44"/>
      <c r="AJ43" s="44"/>
      <c r="AK43" s="43"/>
      <c r="AL43" s="55"/>
      <c r="AM43" s="45"/>
      <c r="AN43" s="55"/>
      <c r="AO43" s="74">
        <f t="shared" si="0"/>
        <v>3.2725</v>
      </c>
      <c r="AP43" s="92">
        <v>29</v>
      </c>
      <c r="AQ43" s="93" t="s">
        <v>107</v>
      </c>
      <c r="AR43" s="21"/>
      <c r="AS43" s="21"/>
      <c r="AT43" s="21"/>
      <c r="AU43" s="51"/>
    </row>
    <row r="44" spans="1:67" ht="15.75" customHeight="1">
      <c r="A44" s="215" t="s">
        <v>158</v>
      </c>
      <c r="B44" s="216"/>
      <c r="C44" s="217" t="s">
        <v>95</v>
      </c>
      <c r="D44" s="218"/>
      <c r="E44" s="218"/>
      <c r="F44" s="218"/>
      <c r="G44" s="218"/>
      <c r="H44" s="218"/>
      <c r="I44" s="218"/>
      <c r="J44" s="218"/>
      <c r="K44" s="218"/>
      <c r="L44" s="200" t="s">
        <v>79</v>
      </c>
      <c r="M44" s="200"/>
      <c r="N44" s="218"/>
      <c r="O44" s="218"/>
      <c r="P44" s="218"/>
      <c r="Q44" s="218"/>
      <c r="R44" s="218"/>
      <c r="S44" s="218"/>
      <c r="T44" s="218"/>
      <c r="U44" s="218"/>
      <c r="V44" s="218"/>
      <c r="W44" s="219"/>
      <c r="X44" s="219"/>
      <c r="Y44" s="219"/>
      <c r="Z44" s="219"/>
      <c r="AA44" s="71"/>
      <c r="AB44" s="21"/>
      <c r="AC44" s="217" t="s">
        <v>78</v>
      </c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00" t="s">
        <v>82</v>
      </c>
      <c r="AO44" s="200"/>
      <c r="AP44" s="200"/>
      <c r="AQ44" s="200"/>
      <c r="AR44" s="86"/>
      <c r="AS44" s="86"/>
      <c r="AT44" s="98"/>
      <c r="AU44" s="46"/>
      <c r="AV44" s="7"/>
      <c r="AW44" s="8"/>
      <c r="AX44" s="7"/>
      <c r="AY44" s="8"/>
      <c r="AZ44" s="7"/>
      <c r="BA44" s="8"/>
      <c r="BB44" s="7"/>
      <c r="BC44" s="8"/>
      <c r="BD44" s="7"/>
      <c r="BE44" s="8"/>
      <c r="BF44" s="7"/>
      <c r="BG44" s="8"/>
      <c r="BH44" s="7"/>
      <c r="BI44" s="8"/>
      <c r="BJ44" s="9"/>
      <c r="BK44" s="10"/>
      <c r="BL44" s="10"/>
    </row>
    <row r="45" spans="1:67" ht="9.75" customHeight="1">
      <c r="A45" s="6"/>
      <c r="B45" s="7"/>
      <c r="C45" s="29"/>
      <c r="D45" s="30"/>
      <c r="E45" s="30"/>
      <c r="F45" s="31"/>
      <c r="G45" s="196" t="s">
        <v>28</v>
      </c>
      <c r="H45" s="212"/>
      <c r="I45" s="196" t="s">
        <v>37</v>
      </c>
      <c r="J45" s="196"/>
      <c r="K45" s="211"/>
      <c r="N45" s="213" t="s">
        <v>28</v>
      </c>
      <c r="O45" s="214"/>
      <c r="P45" s="214"/>
      <c r="Q45" s="131"/>
      <c r="R45" s="131"/>
      <c r="S45" s="100"/>
      <c r="T45" s="100"/>
      <c r="U45" s="196" t="s">
        <v>74</v>
      </c>
      <c r="V45" s="211"/>
      <c r="W45" s="195"/>
      <c r="X45" s="195"/>
      <c r="Y45" s="195"/>
      <c r="Z45" s="23"/>
      <c r="AA45" s="6"/>
      <c r="AB45" s="24"/>
      <c r="AC45" s="29"/>
      <c r="AD45" s="30"/>
      <c r="AE45" s="30"/>
      <c r="AF45" s="30"/>
      <c r="AG45" s="30"/>
      <c r="AH45" s="31"/>
      <c r="AI45" s="31"/>
      <c r="AJ45" s="31"/>
      <c r="AK45" s="211"/>
      <c r="AL45" s="195"/>
      <c r="AM45" s="195"/>
      <c r="AN45" s="39"/>
      <c r="AO45" s="204" t="s">
        <v>28</v>
      </c>
      <c r="AP45" s="204"/>
      <c r="AQ45" s="196" t="s">
        <v>27</v>
      </c>
      <c r="AR45" s="195"/>
      <c r="AS45" s="195"/>
      <c r="AT45" s="197"/>
      <c r="AU45" s="48"/>
      <c r="AV45" s="7"/>
      <c r="AW45" s="8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9"/>
      <c r="BK45" s="10"/>
      <c r="BL45" s="10"/>
    </row>
    <row r="46" spans="1:67" ht="10.5" customHeight="1">
      <c r="A46" s="6"/>
      <c r="B46" s="7"/>
      <c r="C46" s="3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29"/>
      <c r="R46" s="129"/>
      <c r="S46" s="101"/>
      <c r="T46" s="101"/>
      <c r="U46" s="7"/>
      <c r="V46" s="8"/>
      <c r="W46" s="36"/>
      <c r="X46" s="36"/>
      <c r="Y46" s="24"/>
      <c r="Z46" s="23"/>
      <c r="AA46" s="6"/>
      <c r="AB46" s="24"/>
      <c r="AC46" s="32"/>
      <c r="AD46" s="18"/>
      <c r="AE46" s="129"/>
      <c r="AF46" s="129"/>
      <c r="AG46" s="18"/>
      <c r="AH46" s="18"/>
      <c r="AI46" s="139"/>
      <c r="AJ46" s="139"/>
      <c r="AK46" s="18"/>
      <c r="AL46" s="18"/>
      <c r="AM46" s="18"/>
      <c r="AN46" s="18"/>
      <c r="AO46" s="18"/>
      <c r="AP46" s="18"/>
      <c r="AQ46" s="7"/>
      <c r="AR46" s="8"/>
      <c r="AS46" s="7"/>
      <c r="AT46" s="8"/>
      <c r="AU46" s="49"/>
      <c r="AV46" s="7"/>
      <c r="AW46" s="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9"/>
      <c r="BK46" s="10"/>
      <c r="BL46" s="10"/>
    </row>
    <row r="47" spans="1:67" ht="15.75" customHeight="1">
      <c r="A47" s="33"/>
      <c r="B47" s="34"/>
      <c r="C47" s="205" t="s">
        <v>96</v>
      </c>
      <c r="D47" s="205"/>
      <c r="E47" s="205"/>
      <c r="F47" s="205"/>
      <c r="G47" s="205"/>
      <c r="H47" s="205"/>
      <c r="I47" s="205"/>
      <c r="J47" s="205"/>
      <c r="K47" s="205"/>
      <c r="L47" s="206" t="s">
        <v>38</v>
      </c>
      <c r="M47" s="206"/>
      <c r="N47" s="194" t="s">
        <v>80</v>
      </c>
      <c r="O47" s="193"/>
      <c r="P47" s="193"/>
      <c r="Q47" s="193"/>
      <c r="R47" s="193"/>
      <c r="S47" s="193"/>
      <c r="T47" s="193"/>
      <c r="U47" s="193"/>
      <c r="V47" s="193"/>
      <c r="W47" s="195"/>
      <c r="X47" s="195"/>
      <c r="Y47" s="24"/>
      <c r="Z47" s="23"/>
      <c r="AA47" s="37"/>
      <c r="AB47" s="36"/>
      <c r="AC47" s="205" t="s">
        <v>81</v>
      </c>
      <c r="AD47" s="205"/>
      <c r="AE47" s="205"/>
      <c r="AF47" s="205"/>
      <c r="AG47" s="205"/>
      <c r="AH47" s="205"/>
      <c r="AI47" s="205"/>
      <c r="AJ47" s="205"/>
      <c r="AK47" s="205"/>
      <c r="AL47" s="206" t="s">
        <v>38</v>
      </c>
      <c r="AM47" s="206"/>
      <c r="AN47" s="193" t="s">
        <v>83</v>
      </c>
      <c r="AO47" s="193"/>
      <c r="AP47" s="193"/>
      <c r="AQ47" s="193"/>
      <c r="AR47" s="193"/>
      <c r="AS47" s="193"/>
      <c r="AT47" s="193"/>
      <c r="AU47" s="47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7" ht="9" customHeight="1">
      <c r="A48" s="6"/>
      <c r="B48" s="7"/>
      <c r="C48" s="7"/>
      <c r="D48" s="204"/>
      <c r="E48" s="204"/>
      <c r="F48" s="204" t="s">
        <v>28</v>
      </c>
      <c r="G48" s="204"/>
      <c r="H48" s="35"/>
      <c r="I48" s="196" t="s">
        <v>39</v>
      </c>
      <c r="J48" s="208"/>
      <c r="K48" s="208"/>
      <c r="M48" s="39" t="s">
        <v>28</v>
      </c>
      <c r="O48" s="204" t="s">
        <v>27</v>
      </c>
      <c r="P48" s="204"/>
      <c r="Q48" s="204"/>
      <c r="R48" s="204"/>
      <c r="S48" s="204"/>
      <c r="T48" s="204"/>
      <c r="U48" s="207"/>
      <c r="V48" s="207"/>
      <c r="W48" s="260"/>
      <c r="X48" s="260"/>
      <c r="Y48" s="260"/>
      <c r="Z48" s="260"/>
      <c r="AA48" s="6"/>
      <c r="AB48" s="24"/>
      <c r="AC48" s="7"/>
      <c r="AD48" s="204"/>
      <c r="AE48" s="204"/>
      <c r="AF48" s="204"/>
      <c r="AG48" s="204"/>
      <c r="AH48" s="111" t="s">
        <v>28</v>
      </c>
      <c r="AI48" s="140"/>
      <c r="AJ48" s="140"/>
      <c r="AK48" s="141"/>
      <c r="AN48" s="39" t="s">
        <v>28</v>
      </c>
      <c r="AO48" s="204"/>
      <c r="AP48" s="204"/>
      <c r="AQ48" s="196" t="s">
        <v>27</v>
      </c>
      <c r="AR48" s="236"/>
      <c r="AS48" s="236"/>
      <c r="AT48" s="38"/>
      <c r="AU48" s="4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  <c r="BO48" s="10"/>
    </row>
    <row r="49" spans="1:67" ht="15" customHeight="1">
      <c r="A49" s="25"/>
      <c r="B49" s="25"/>
      <c r="C49" s="6"/>
      <c r="D49" s="7"/>
      <c r="E49" s="3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9"/>
      <c r="R49" s="129"/>
      <c r="S49" s="101"/>
      <c r="T49" s="101"/>
      <c r="U49" s="7"/>
      <c r="V49" s="8"/>
      <c r="W49" s="7"/>
      <c r="X49" s="8"/>
      <c r="Y49" s="26"/>
      <c r="Z49" s="26"/>
      <c r="AA49" s="26"/>
      <c r="AB49" s="26"/>
      <c r="AC49" s="26"/>
      <c r="AD49" s="26"/>
      <c r="AE49" s="26"/>
      <c r="AF49" s="26"/>
      <c r="AG49" s="26"/>
      <c r="AH49" s="23"/>
      <c r="AI49" s="23"/>
      <c r="AJ49" s="23"/>
      <c r="AK49" s="27"/>
      <c r="AL49" s="27"/>
      <c r="AM49" s="27"/>
      <c r="AN49" s="27"/>
      <c r="AO49" s="27"/>
      <c r="AP49" s="27"/>
      <c r="AQ49" s="27"/>
      <c r="AR49" s="24"/>
      <c r="AS49" s="23"/>
      <c r="AT49" s="24"/>
      <c r="AU49" s="23"/>
      <c r="AV49" s="26"/>
      <c r="AW49" s="26"/>
      <c r="AX49" s="26"/>
      <c r="AY49" s="26"/>
      <c r="AZ49" s="26"/>
      <c r="BA49" s="26"/>
      <c r="BB49" s="26"/>
      <c r="BC49" s="26"/>
      <c r="BD49" s="26"/>
      <c r="BE49" s="23"/>
      <c r="BF49" s="24"/>
      <c r="BG49" s="27"/>
      <c r="BH49" s="27"/>
      <c r="BI49" s="27"/>
      <c r="BJ49" s="27"/>
      <c r="BK49" s="27"/>
      <c r="BL49" s="27"/>
      <c r="BM49" s="27"/>
      <c r="BN49" s="27"/>
      <c r="BO49" s="27"/>
    </row>
    <row r="50" spans="1:67" ht="11.25" customHeight="1">
      <c r="C50" s="33"/>
      <c r="D50" s="34"/>
      <c r="E50" s="205"/>
      <c r="F50" s="205"/>
      <c r="G50" s="205"/>
      <c r="H50" s="205"/>
      <c r="I50" s="205"/>
      <c r="J50" s="205"/>
      <c r="K50" s="205"/>
      <c r="L50" s="205"/>
      <c r="M50" s="205"/>
      <c r="N50" s="206"/>
      <c r="O50" s="206"/>
      <c r="P50" s="193"/>
      <c r="Q50" s="193"/>
      <c r="R50" s="193"/>
      <c r="S50" s="193"/>
      <c r="T50" s="193"/>
      <c r="U50" s="193"/>
      <c r="V50" s="193"/>
      <c r="W50" s="193"/>
      <c r="X50" s="193"/>
      <c r="Z50" s="11"/>
      <c r="AA50" s="11"/>
      <c r="AB50" s="11"/>
      <c r="AC50" s="11"/>
      <c r="AD50" s="11"/>
      <c r="AE50" s="11"/>
      <c r="AF50" s="11"/>
      <c r="AG50" s="11"/>
      <c r="AK50" s="12"/>
      <c r="AL50" s="12"/>
      <c r="AM50" s="12"/>
      <c r="AN50" s="12"/>
      <c r="AO50" s="12"/>
      <c r="AP50" s="17"/>
      <c r="BJ50" s="3"/>
    </row>
    <row r="51" spans="1:67" ht="15.75" customHeight="1">
      <c r="C51" s="6"/>
      <c r="D51" s="7"/>
      <c r="E51" s="7"/>
      <c r="F51" s="204"/>
      <c r="G51" s="204"/>
      <c r="H51" s="204"/>
      <c r="I51" s="204"/>
      <c r="J51" s="35"/>
      <c r="K51" s="196"/>
      <c r="L51" s="208"/>
      <c r="M51" s="208"/>
      <c r="V51" s="196"/>
      <c r="W51" s="196"/>
      <c r="X51" s="211"/>
    </row>
  </sheetData>
  <mergeCells count="95">
    <mergeCell ref="AE11:AN11"/>
    <mergeCell ref="AE13:AE14"/>
    <mergeCell ref="AC44:AM44"/>
    <mergeCell ref="AK45:AM45"/>
    <mergeCell ref="W48:Z48"/>
    <mergeCell ref="AK12:AL12"/>
    <mergeCell ref="AA12:AB12"/>
    <mergeCell ref="AG12:AH12"/>
    <mergeCell ref="AM12:AN12"/>
    <mergeCell ref="K11:Z11"/>
    <mergeCell ref="K12:L12"/>
    <mergeCell ref="M12:N12"/>
    <mergeCell ref="Y12:Z12"/>
    <mergeCell ref="C47:K47"/>
    <mergeCell ref="L47:M47"/>
    <mergeCell ref="C11:H11"/>
    <mergeCell ref="AQ48:AS48"/>
    <mergeCell ref="O13:O14"/>
    <mergeCell ref="U13:U14"/>
    <mergeCell ref="W13:W14"/>
    <mergeCell ref="AK13:AK14"/>
    <mergeCell ref="AG13:AG14"/>
    <mergeCell ref="AM13:AM14"/>
    <mergeCell ref="AP12:AP14"/>
    <mergeCell ref="AC12:AD12"/>
    <mergeCell ref="AA13:AA14"/>
    <mergeCell ref="O12:P12"/>
    <mergeCell ref="U12:V12"/>
    <mergeCell ref="AO45:AP45"/>
    <mergeCell ref="AC47:AK47"/>
    <mergeCell ref="AL47:AM47"/>
    <mergeCell ref="AO48:AP48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B12:B14"/>
    <mergeCell ref="F51:G51"/>
    <mergeCell ref="H51:I51"/>
    <mergeCell ref="K51:M51"/>
    <mergeCell ref="V51:X51"/>
    <mergeCell ref="G45:H45"/>
    <mergeCell ref="I45:K45"/>
    <mergeCell ref="U45:Y45"/>
    <mergeCell ref="N45:P45"/>
    <mergeCell ref="A44:B44"/>
    <mergeCell ref="C44:K44"/>
    <mergeCell ref="L44:Z44"/>
    <mergeCell ref="A12:A14"/>
    <mergeCell ref="M13:M14"/>
    <mergeCell ref="E12:F12"/>
    <mergeCell ref="G12:H12"/>
    <mergeCell ref="AD48:AG48"/>
    <mergeCell ref="E50:M50"/>
    <mergeCell ref="N50:O50"/>
    <mergeCell ref="P50:X50"/>
    <mergeCell ref="O48:V48"/>
    <mergeCell ref="D48:E48"/>
    <mergeCell ref="F48:G48"/>
    <mergeCell ref="I48:K48"/>
    <mergeCell ref="AE12:AF12"/>
    <mergeCell ref="S13:S14"/>
    <mergeCell ref="W12:X12"/>
    <mergeCell ref="S12:T12"/>
    <mergeCell ref="AN47:AT47"/>
    <mergeCell ref="N47:X47"/>
    <mergeCell ref="AQ45:AT45"/>
    <mergeCell ref="Q12:R12"/>
    <mergeCell ref="Q13:Q14"/>
    <mergeCell ref="AN44:AQ44"/>
    <mergeCell ref="AI12:AJ12"/>
    <mergeCell ref="AQ12:AQ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view="pageBreakPreview" zoomScaleSheetLayoutView="100" workbookViewId="0">
      <pane xSplit="2" ySplit="14" topLeftCell="S15" activePane="bottomRight" state="frozen"/>
      <selection pane="topRight" activeCell="C1" sqref="C1"/>
      <selection pane="bottomLeft" activeCell="A9" sqref="A9"/>
      <selection pane="bottomRight" activeCell="X23" sqref="X23"/>
    </sheetView>
  </sheetViews>
  <sheetFormatPr defaultRowHeight="15"/>
  <cols>
    <col min="1" max="1" width="4.28515625" customWidth="1"/>
    <col min="2" max="2" width="30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9.7109375" customWidth="1"/>
    <col min="14" max="14" width="8.42578125" customWidth="1"/>
    <col min="15" max="15" width="10.7109375" customWidth="1"/>
    <col min="16" max="16" width="8.42578125" customWidth="1"/>
    <col min="17" max="17" width="9" customWidth="1"/>
    <col min="18" max="18" width="8.42578125" customWidth="1"/>
    <col min="19" max="19" width="8.7109375" customWidth="1"/>
    <col min="20" max="20" width="7" customWidth="1"/>
    <col min="21" max="21" width="9.1406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 ht="18.75">
      <c r="B1" s="10"/>
      <c r="C1" s="225" t="s">
        <v>26</v>
      </c>
      <c r="D1" s="226"/>
      <c r="E1" s="226"/>
      <c r="F1" s="226"/>
      <c r="G1" s="226"/>
      <c r="H1" s="226"/>
      <c r="I1" s="226"/>
      <c r="J1" s="226"/>
      <c r="K1" s="226"/>
      <c r="L1" s="5"/>
      <c r="AH1" s="21"/>
      <c r="AI1" s="21"/>
      <c r="AJ1" s="21"/>
      <c r="AK1" s="21"/>
      <c r="AL1" s="21"/>
      <c r="AM1" s="51"/>
    </row>
    <row r="2" spans="1:39" ht="15.75">
      <c r="A2" s="223" t="s">
        <v>32</v>
      </c>
      <c r="B2" s="224"/>
      <c r="C2" s="227" t="s">
        <v>61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/>
      <c r="J3" s="196"/>
      <c r="K3" s="196" t="s">
        <v>27</v>
      </c>
      <c r="L3" s="196"/>
      <c r="M3" s="196"/>
      <c r="AH3" s="21"/>
      <c r="AI3" s="21"/>
      <c r="AJ3" s="21"/>
      <c r="AK3" s="21"/>
      <c r="AL3" s="21"/>
      <c r="AM3" s="51"/>
    </row>
    <row r="4" spans="1:39">
      <c r="A4" s="10"/>
      <c r="B4" s="10"/>
      <c r="N4" s="226" t="s">
        <v>55</v>
      </c>
      <c r="O4" s="230"/>
      <c r="P4" s="230"/>
      <c r="Q4" s="230"/>
      <c r="AH4" s="21"/>
      <c r="AI4" s="21"/>
      <c r="AJ4" s="21"/>
      <c r="AK4" s="21"/>
      <c r="AL4" s="21"/>
      <c r="AM4" s="51"/>
    </row>
    <row r="5" spans="1:39" ht="12.75" customHeight="1">
      <c r="A5" s="235" t="s">
        <v>62</v>
      </c>
      <c r="B5" s="235"/>
      <c r="C5" s="235"/>
      <c r="D5" s="235"/>
      <c r="E5" s="134"/>
      <c r="F5" s="134"/>
      <c r="G5" s="16"/>
      <c r="H5" s="16"/>
      <c r="L5" s="231" t="s">
        <v>33</v>
      </c>
      <c r="M5" s="231"/>
      <c r="N5" s="231"/>
      <c r="O5" s="231"/>
      <c r="P5" s="231"/>
      <c r="Q5" s="231"/>
      <c r="R5" s="231"/>
      <c r="AH5" s="21"/>
      <c r="AI5" s="21"/>
      <c r="AJ5" s="21"/>
      <c r="AK5" s="21"/>
      <c r="AL5" s="21"/>
      <c r="AM5" s="51"/>
    </row>
    <row r="6" spans="1:39">
      <c r="B6" s="4"/>
      <c r="C6" s="232" t="s">
        <v>180</v>
      </c>
      <c r="D6" s="233"/>
      <c r="E6" s="233"/>
      <c r="F6" s="233"/>
      <c r="G6" s="233"/>
      <c r="H6" s="233"/>
      <c r="I6" s="233"/>
      <c r="J6" s="234"/>
      <c r="K6" s="234"/>
      <c r="L6" s="234"/>
      <c r="S6" s="231"/>
      <c r="T6" s="231"/>
      <c r="U6" s="231"/>
      <c r="V6" s="231"/>
      <c r="W6" s="231"/>
      <c r="X6" s="231"/>
      <c r="Y6" s="231"/>
      <c r="Z6" s="231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3"/>
      <c r="F7" s="133"/>
      <c r="G7" s="21"/>
      <c r="H7" s="13"/>
      <c r="I7" s="22"/>
      <c r="J7" s="13"/>
      <c r="K7" s="13"/>
      <c r="L7" s="13"/>
      <c r="M7" s="13"/>
      <c r="N7" s="13"/>
      <c r="O7" s="13"/>
      <c r="Q7" s="13"/>
      <c r="R7" s="222" t="s">
        <v>31</v>
      </c>
      <c r="S7" s="207"/>
      <c r="T7" s="207"/>
      <c r="U7" s="207"/>
      <c r="V7" s="207"/>
      <c r="W7" s="207"/>
      <c r="X7" s="207"/>
      <c r="Y7" s="207"/>
      <c r="Z7" s="207"/>
      <c r="AA7" s="195"/>
      <c r="AH7" s="21"/>
      <c r="AI7" s="21"/>
      <c r="AJ7" s="21"/>
      <c r="AK7" s="21"/>
      <c r="AL7" s="21"/>
      <c r="AM7" s="51"/>
    </row>
    <row r="8" spans="1:39" ht="13.5" customHeight="1">
      <c r="B8" s="10"/>
      <c r="C8" s="249" t="s">
        <v>34</v>
      </c>
      <c r="D8" s="250"/>
      <c r="E8" s="250"/>
      <c r="F8" s="250"/>
      <c r="G8" s="251"/>
      <c r="H8" s="244" t="s">
        <v>35</v>
      </c>
      <c r="I8" s="245"/>
      <c r="J8" s="246"/>
      <c r="K8" s="13"/>
      <c r="L8" s="13"/>
      <c r="M8" s="13"/>
      <c r="N8" s="13"/>
      <c r="O8" s="13"/>
      <c r="Q8" s="13"/>
      <c r="R8" s="205" t="s">
        <v>36</v>
      </c>
      <c r="S8" s="236"/>
      <c r="T8" s="236"/>
      <c r="U8" s="236"/>
      <c r="V8" s="236"/>
      <c r="W8" s="236"/>
      <c r="X8" s="236"/>
      <c r="Y8" s="236"/>
      <c r="Z8" s="236"/>
      <c r="AA8" s="195"/>
      <c r="AH8" s="21"/>
      <c r="AI8" s="21"/>
      <c r="AJ8" s="21"/>
      <c r="AK8" s="21"/>
      <c r="AL8" s="21"/>
      <c r="AM8" s="51"/>
    </row>
    <row r="9" spans="1:39" ht="12.75" customHeight="1">
      <c r="B9" s="10"/>
      <c r="C9" s="252">
        <v>35</v>
      </c>
      <c r="D9" s="253"/>
      <c r="E9" s="253"/>
      <c r="F9" s="253"/>
      <c r="G9" s="254"/>
      <c r="H9" s="247">
        <v>35</v>
      </c>
      <c r="I9" s="248"/>
      <c r="J9" s="248"/>
      <c r="K9" s="15"/>
      <c r="L9" s="15"/>
      <c r="M9" s="15"/>
      <c r="N9" s="14"/>
      <c r="O9" s="14"/>
      <c r="Q9" s="14"/>
      <c r="AH9" s="21"/>
      <c r="AI9" s="21"/>
      <c r="AJ9" s="21"/>
      <c r="AK9" s="21"/>
      <c r="AL9" s="21"/>
      <c r="AM9" s="51"/>
    </row>
    <row r="10" spans="1:39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15"/>
      <c r="N10" s="14"/>
      <c r="O10" s="14"/>
      <c r="Q10" s="14"/>
      <c r="AH10" s="21"/>
      <c r="AI10" s="21"/>
      <c r="AJ10" s="21"/>
      <c r="AK10" s="21"/>
      <c r="AL10" s="21"/>
      <c r="AM10" s="51"/>
    </row>
    <row r="11" spans="1:39" ht="15.75">
      <c r="C11" s="264" t="s">
        <v>6</v>
      </c>
      <c r="D11" s="248"/>
      <c r="E11" s="248"/>
      <c r="F11" s="248"/>
      <c r="G11" s="248"/>
      <c r="H11" s="248"/>
      <c r="I11" s="264" t="s">
        <v>7</v>
      </c>
      <c r="J11" s="248"/>
      <c r="K11" s="241" t="s">
        <v>16</v>
      </c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9" t="s">
        <v>17</v>
      </c>
      <c r="AB11" s="270"/>
      <c r="AC11" s="270"/>
      <c r="AD11" s="271"/>
      <c r="AE11" s="259"/>
      <c r="AF11" s="251"/>
      <c r="AG11" s="1"/>
      <c r="AH11" s="50"/>
      <c r="AI11" s="21"/>
      <c r="AJ11" s="21"/>
      <c r="AK11" s="21"/>
      <c r="AL11" s="21"/>
      <c r="AM11" s="51"/>
    </row>
    <row r="12" spans="1:39" ht="66" customHeight="1">
      <c r="A12" s="201" t="s">
        <v>0</v>
      </c>
      <c r="B12" s="209" t="s">
        <v>22</v>
      </c>
      <c r="C12" s="255" t="s">
        <v>171</v>
      </c>
      <c r="D12" s="256"/>
      <c r="E12" s="189" t="s">
        <v>172</v>
      </c>
      <c r="F12" s="190"/>
      <c r="G12" s="189" t="s">
        <v>173</v>
      </c>
      <c r="H12" s="190"/>
      <c r="I12" s="189" t="s">
        <v>174</v>
      </c>
      <c r="J12" s="190"/>
      <c r="K12" s="189" t="s">
        <v>176</v>
      </c>
      <c r="L12" s="190"/>
      <c r="M12" s="189" t="s">
        <v>175</v>
      </c>
      <c r="N12" s="190"/>
      <c r="O12" s="189" t="s">
        <v>177</v>
      </c>
      <c r="P12" s="190"/>
      <c r="Q12" s="189" t="s">
        <v>131</v>
      </c>
      <c r="R12" s="190"/>
      <c r="S12" s="189" t="s">
        <v>167</v>
      </c>
      <c r="T12" s="190"/>
      <c r="U12" s="189" t="s">
        <v>132</v>
      </c>
      <c r="V12" s="190"/>
      <c r="W12" s="268" t="s">
        <v>178</v>
      </c>
      <c r="X12" s="268"/>
      <c r="Y12" s="268" t="s">
        <v>179</v>
      </c>
      <c r="Z12" s="268"/>
      <c r="AA12" s="189" t="s">
        <v>104</v>
      </c>
      <c r="AB12" s="256"/>
      <c r="AC12" s="189" t="s">
        <v>134</v>
      </c>
      <c r="AD12" s="257"/>
      <c r="AE12" s="189" t="s">
        <v>24</v>
      </c>
      <c r="AF12" s="190"/>
      <c r="AG12" s="40" t="s">
        <v>21</v>
      </c>
      <c r="AH12" s="201" t="s">
        <v>0</v>
      </c>
      <c r="AI12" s="209" t="s">
        <v>22</v>
      </c>
      <c r="AJ12" s="21"/>
      <c r="AK12" s="21"/>
      <c r="AL12" s="21"/>
      <c r="AM12" s="51"/>
    </row>
    <row r="13" spans="1:39" ht="32.25" customHeight="1">
      <c r="A13" s="220"/>
      <c r="B13" s="210"/>
      <c r="C13" s="237" t="s">
        <v>4</v>
      </c>
      <c r="D13" s="41" t="s">
        <v>23</v>
      </c>
      <c r="E13" s="267" t="s">
        <v>4</v>
      </c>
      <c r="F13" s="41" t="s">
        <v>23</v>
      </c>
      <c r="G13" s="239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14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40" t="s">
        <v>25</v>
      </c>
      <c r="AH13" s="220"/>
      <c r="AI13" s="210"/>
      <c r="AJ13" s="21"/>
      <c r="AK13" s="21"/>
      <c r="AL13" s="21"/>
      <c r="AM13" s="51"/>
    </row>
    <row r="14" spans="1:39" s="2" customFormat="1" ht="14.25" customHeight="1">
      <c r="A14" s="221"/>
      <c r="B14" s="210"/>
      <c r="C14" s="238"/>
      <c r="D14" s="57">
        <v>35</v>
      </c>
      <c r="E14" s="199"/>
      <c r="F14" s="135">
        <f>D14</f>
        <v>35</v>
      </c>
      <c r="G14" s="240"/>
      <c r="H14" s="75">
        <f>D14</f>
        <v>35</v>
      </c>
      <c r="I14" s="192"/>
      <c r="J14" s="75">
        <f>D14</f>
        <v>35</v>
      </c>
      <c r="K14" s="192"/>
      <c r="L14" s="75">
        <f>D14</f>
        <v>35</v>
      </c>
      <c r="M14" s="192"/>
      <c r="N14" s="75">
        <f>D14</f>
        <v>35</v>
      </c>
      <c r="O14" s="192"/>
      <c r="P14" s="75">
        <f>D14</f>
        <v>35</v>
      </c>
      <c r="Q14" s="192"/>
      <c r="R14" s="75">
        <f>D14</f>
        <v>35</v>
      </c>
      <c r="S14" s="192"/>
      <c r="T14" s="75">
        <f>D14</f>
        <v>35</v>
      </c>
      <c r="U14" s="110"/>
      <c r="V14" s="110">
        <f>D14</f>
        <v>35</v>
      </c>
      <c r="W14" s="192"/>
      <c r="X14" s="75">
        <f>H14</f>
        <v>35</v>
      </c>
      <c r="Y14" s="192"/>
      <c r="Z14" s="75">
        <f>J14</f>
        <v>35</v>
      </c>
      <c r="AA14" s="192"/>
      <c r="AB14" s="75">
        <f>D14</f>
        <v>35</v>
      </c>
      <c r="AC14" s="192"/>
      <c r="AD14" s="75">
        <f>D14</f>
        <v>35</v>
      </c>
      <c r="AE14" s="192"/>
      <c r="AF14" s="75">
        <f>D14</f>
        <v>35</v>
      </c>
      <c r="AG14" s="42"/>
      <c r="AH14" s="221"/>
      <c r="AI14" s="210"/>
      <c r="AJ14" s="53"/>
      <c r="AK14" s="53"/>
      <c r="AL14" s="53"/>
      <c r="AM14" s="52"/>
    </row>
    <row r="15" spans="1:39">
      <c r="A15" s="92">
        <v>1</v>
      </c>
      <c r="B15" s="109" t="s">
        <v>116</v>
      </c>
      <c r="C15" s="176"/>
      <c r="D15" s="177"/>
      <c r="E15" s="177"/>
      <c r="F15" s="177"/>
      <c r="G15" s="176"/>
      <c r="H15" s="177"/>
      <c r="I15" s="176"/>
      <c r="J15" s="178"/>
      <c r="K15" s="176"/>
      <c r="L15" s="178"/>
      <c r="M15" s="176"/>
      <c r="N15" s="178"/>
      <c r="O15" s="176"/>
      <c r="P15" s="178"/>
      <c r="Q15" s="176"/>
      <c r="R15" s="178"/>
      <c r="S15" s="178"/>
      <c r="T15" s="178"/>
      <c r="U15" s="178"/>
      <c r="V15" s="178"/>
      <c r="W15" s="178"/>
      <c r="X15" s="177"/>
      <c r="Y15" s="178"/>
      <c r="Z15" s="178"/>
      <c r="AA15" s="176"/>
      <c r="AB15" s="178"/>
      <c r="AC15" s="176"/>
      <c r="AD15" s="178"/>
      <c r="AE15" s="179"/>
      <c r="AF15" s="178"/>
      <c r="AG15" s="74">
        <f>D15+F15+H15+J15+L15+N15+P15+R15+T15+V15+X15+Z15+AB15+AD15+AF15</f>
        <v>0</v>
      </c>
      <c r="AH15" s="92">
        <v>1</v>
      </c>
      <c r="AI15" s="109" t="s">
        <v>116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76"/>
      <c r="D16" s="82">
        <f>C16*D14</f>
        <v>0</v>
      </c>
      <c r="E16" s="159"/>
      <c r="F16" s="82">
        <f>E16*F14</f>
        <v>0</v>
      </c>
      <c r="G16" s="176"/>
      <c r="H16" s="177"/>
      <c r="I16" s="176"/>
      <c r="J16" s="178"/>
      <c r="K16" s="176"/>
      <c r="L16" s="178"/>
      <c r="M16" s="54"/>
      <c r="N16" s="170"/>
      <c r="O16" s="176"/>
      <c r="P16" s="177"/>
      <c r="Q16" s="176"/>
      <c r="R16" s="178"/>
      <c r="S16" s="178"/>
      <c r="T16" s="178"/>
      <c r="U16" s="170"/>
      <c r="V16" s="82">
        <f>U16*V14</f>
        <v>0</v>
      </c>
      <c r="W16" s="180"/>
      <c r="X16" s="177"/>
      <c r="Y16" s="180"/>
      <c r="Z16" s="177"/>
      <c r="AA16" s="176"/>
      <c r="AB16" s="178"/>
      <c r="AC16" s="176"/>
      <c r="AD16" s="82">
        <f>AC16*AD14</f>
        <v>0</v>
      </c>
      <c r="AE16" s="179"/>
      <c r="AF16" s="178"/>
      <c r="AG16" s="74">
        <f t="shared" ref="AG16:AG46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76"/>
      <c r="D17" s="82">
        <f>C17*D14</f>
        <v>0</v>
      </c>
      <c r="E17" s="82"/>
      <c r="F17" s="177"/>
      <c r="G17" s="176"/>
      <c r="H17" s="177"/>
      <c r="I17" s="176"/>
      <c r="J17" s="177"/>
      <c r="K17" s="176"/>
      <c r="L17" s="178"/>
      <c r="M17" s="54"/>
      <c r="N17" s="82">
        <f>M17*N14</f>
        <v>0</v>
      </c>
      <c r="O17" s="176"/>
      <c r="P17" s="178"/>
      <c r="Q17" s="176"/>
      <c r="R17" s="178"/>
      <c r="S17" s="178"/>
      <c r="T17" s="177"/>
      <c r="U17" s="178"/>
      <c r="V17" s="178"/>
      <c r="W17" s="181"/>
      <c r="X17" s="177"/>
      <c r="Y17" s="178"/>
      <c r="Z17" s="178"/>
      <c r="AA17" s="176"/>
      <c r="AB17" s="177"/>
      <c r="AC17" s="176"/>
      <c r="AD17" s="177"/>
      <c r="AE17" s="179"/>
      <c r="AF17" s="178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76"/>
      <c r="D18" s="82">
        <f>C18*D14</f>
        <v>0</v>
      </c>
      <c r="E18" s="82"/>
      <c r="F18" s="177"/>
      <c r="G18" s="54"/>
      <c r="H18" s="82">
        <f>G18*H14</f>
        <v>0</v>
      </c>
      <c r="I18" s="176"/>
      <c r="J18" s="177"/>
      <c r="K18" s="176"/>
      <c r="L18" s="178"/>
      <c r="M18" s="54"/>
      <c r="N18" s="82">
        <f>M18*N14</f>
        <v>0</v>
      </c>
      <c r="O18" s="54"/>
      <c r="P18" s="82">
        <f>O18*P14</f>
        <v>0</v>
      </c>
      <c r="Q18" s="176"/>
      <c r="R18" s="82">
        <f>Q18*R14</f>
        <v>0</v>
      </c>
      <c r="S18" s="81"/>
      <c r="T18" s="82">
        <f>S18*T14</f>
        <v>0</v>
      </c>
      <c r="U18" s="180"/>
      <c r="V18" s="177"/>
      <c r="W18" s="181"/>
      <c r="X18" s="177"/>
      <c r="Y18" s="177"/>
      <c r="Z18" s="177"/>
      <c r="AA18" s="176"/>
      <c r="AB18" s="178"/>
      <c r="AC18" s="176"/>
      <c r="AD18" s="82">
        <f>AC18*AD14</f>
        <v>0</v>
      </c>
      <c r="AE18" s="179"/>
      <c r="AF18" s="178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3" t="s">
        <v>117</v>
      </c>
      <c r="C19" s="176"/>
      <c r="D19" s="177"/>
      <c r="E19" s="178"/>
      <c r="F19" s="178"/>
      <c r="G19" s="54"/>
      <c r="H19" s="82"/>
      <c r="I19" s="176"/>
      <c r="J19" s="178"/>
      <c r="K19" s="176"/>
      <c r="L19" s="178"/>
      <c r="M19" s="54"/>
      <c r="N19" s="178"/>
      <c r="O19" s="176"/>
      <c r="P19" s="178"/>
      <c r="Q19" s="176"/>
      <c r="R19" s="178"/>
      <c r="S19" s="178"/>
      <c r="T19" s="178"/>
      <c r="U19" s="178"/>
      <c r="V19" s="178"/>
      <c r="W19" s="178"/>
      <c r="X19" s="178"/>
      <c r="Y19" s="178"/>
      <c r="Z19" s="178"/>
      <c r="AA19" s="176"/>
      <c r="AB19" s="178"/>
      <c r="AC19" s="176"/>
      <c r="AD19" s="177"/>
      <c r="AE19" s="179"/>
      <c r="AF19" s="178"/>
      <c r="AG19" s="74">
        <f t="shared" si="0"/>
        <v>0</v>
      </c>
      <c r="AH19" s="92">
        <v>5</v>
      </c>
      <c r="AI19" s="93" t="s">
        <v>117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76"/>
      <c r="D20" s="178"/>
      <c r="E20" s="178"/>
      <c r="F20" s="178"/>
      <c r="G20" s="54"/>
      <c r="H20" s="82">
        <f>G20*H14</f>
        <v>0</v>
      </c>
      <c r="I20" s="176"/>
      <c r="J20" s="177"/>
      <c r="K20" s="176"/>
      <c r="L20" s="178"/>
      <c r="M20" s="54"/>
      <c r="N20" s="178"/>
      <c r="O20" s="176"/>
      <c r="P20" s="178"/>
      <c r="Q20" s="176"/>
      <c r="R20" s="178"/>
      <c r="S20" s="178"/>
      <c r="T20" s="178"/>
      <c r="U20" s="178"/>
      <c r="V20" s="178"/>
      <c r="W20" s="178"/>
      <c r="X20" s="178"/>
      <c r="Y20" s="178"/>
      <c r="Z20" s="178"/>
      <c r="AA20" s="176"/>
      <c r="AB20" s="178"/>
      <c r="AC20" s="176"/>
      <c r="AD20" s="177"/>
      <c r="AE20" s="179"/>
      <c r="AF20" s="178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3" t="s">
        <v>19</v>
      </c>
      <c r="C21" s="176"/>
      <c r="D21" s="178"/>
      <c r="E21" s="178"/>
      <c r="F21" s="178"/>
      <c r="G21" s="176"/>
      <c r="H21" s="178"/>
      <c r="I21" s="176"/>
      <c r="J21" s="177"/>
      <c r="K21" s="176"/>
      <c r="L21" s="177"/>
      <c r="M21" s="54"/>
      <c r="N21" s="82">
        <f>M21*N14</f>
        <v>0</v>
      </c>
      <c r="O21" s="54"/>
      <c r="P21" s="82">
        <f>O21*P14</f>
        <v>0</v>
      </c>
      <c r="Q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6"/>
      <c r="AB21" s="178"/>
      <c r="AC21" s="176"/>
      <c r="AD21" s="82">
        <f>AC21*AD14</f>
        <v>0</v>
      </c>
      <c r="AE21" s="179"/>
      <c r="AF21" s="178"/>
      <c r="AG21" s="74">
        <f t="shared" si="0"/>
        <v>0</v>
      </c>
      <c r="AH21" s="92">
        <v>7</v>
      </c>
      <c r="AI21" s="93" t="s">
        <v>19</v>
      </c>
      <c r="AJ21" s="21"/>
      <c r="AK21" s="21"/>
      <c r="AL21" s="21"/>
      <c r="AM21" s="51"/>
    </row>
    <row r="22" spans="1:39">
      <c r="A22" s="92">
        <v>8</v>
      </c>
      <c r="B22" s="94" t="s">
        <v>133</v>
      </c>
      <c r="C22" s="176"/>
      <c r="D22" s="177"/>
      <c r="E22" s="177"/>
      <c r="F22" s="177"/>
      <c r="G22" s="176"/>
      <c r="H22" s="178"/>
      <c r="I22" s="176"/>
      <c r="J22" s="177"/>
      <c r="K22" s="54"/>
      <c r="L22" s="82">
        <f>K22*L14</f>
        <v>0</v>
      </c>
      <c r="M22" s="54"/>
      <c r="N22" s="178"/>
      <c r="O22" s="176"/>
      <c r="P22" s="178"/>
      <c r="Q22" s="176"/>
      <c r="R22" s="178"/>
      <c r="S22" s="178"/>
      <c r="T22" s="177"/>
      <c r="U22" s="177"/>
      <c r="V22" s="177"/>
      <c r="W22" s="178"/>
      <c r="X22" s="178"/>
      <c r="Y22" s="178"/>
      <c r="Z22" s="178"/>
      <c r="AA22" s="176"/>
      <c r="AB22" s="178"/>
      <c r="AC22" s="176"/>
      <c r="AD22" s="177"/>
      <c r="AE22" s="179"/>
      <c r="AF22" s="178"/>
      <c r="AG22" s="74">
        <f t="shared" si="0"/>
        <v>0</v>
      </c>
      <c r="AH22" s="92">
        <v>8</v>
      </c>
      <c r="AI22" s="94" t="s">
        <v>133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176"/>
      <c r="D23" s="178"/>
      <c r="E23" s="178"/>
      <c r="F23" s="178"/>
      <c r="G23" s="176"/>
      <c r="H23" s="178"/>
      <c r="I23" s="176"/>
      <c r="J23" s="178"/>
      <c r="K23" s="176"/>
      <c r="L23" s="178"/>
      <c r="M23" s="54"/>
      <c r="N23" s="82">
        <f>M23*N14</f>
        <v>0</v>
      </c>
      <c r="O23" s="176"/>
      <c r="P23" s="177"/>
      <c r="Q23" s="176"/>
      <c r="R23" s="82">
        <f>Q23*R14</f>
        <v>0</v>
      </c>
      <c r="S23" s="182"/>
      <c r="T23" s="177"/>
      <c r="U23" s="177"/>
      <c r="V23" s="177"/>
      <c r="W23" s="177"/>
      <c r="X23" s="177"/>
      <c r="Y23" s="177"/>
      <c r="Z23" s="177"/>
      <c r="AA23" s="176"/>
      <c r="AB23" s="178"/>
      <c r="AC23" s="176"/>
      <c r="AD23" s="177"/>
      <c r="AE23" s="179"/>
      <c r="AF23" s="178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118</v>
      </c>
      <c r="C24" s="176"/>
      <c r="D24" s="177"/>
      <c r="E24" s="178"/>
      <c r="F24" s="178"/>
      <c r="G24" s="176"/>
      <c r="H24" s="178"/>
      <c r="I24" s="176"/>
      <c r="J24" s="178"/>
      <c r="K24" s="176"/>
      <c r="L24" s="178"/>
      <c r="M24" s="54"/>
      <c r="N24" s="177"/>
      <c r="O24" s="176"/>
      <c r="P24" s="178"/>
      <c r="Q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6"/>
      <c r="AB24" s="178"/>
      <c r="AC24" s="176"/>
      <c r="AD24" s="82">
        <f>AC24*AD14</f>
        <v>0</v>
      </c>
      <c r="AE24" s="179"/>
      <c r="AF24" s="178"/>
      <c r="AG24" s="74">
        <f t="shared" si="0"/>
        <v>0</v>
      </c>
      <c r="AH24" s="92">
        <v>10</v>
      </c>
      <c r="AI24" s="93" t="s">
        <v>118</v>
      </c>
      <c r="AJ24" s="21"/>
      <c r="AK24" s="21"/>
      <c r="AL24" s="21"/>
      <c r="AM24" s="51"/>
    </row>
    <row r="25" spans="1:39">
      <c r="A25" s="92">
        <v>11</v>
      </c>
      <c r="B25" s="93" t="s">
        <v>9</v>
      </c>
      <c r="C25" s="176"/>
      <c r="D25" s="178"/>
      <c r="E25" s="178"/>
      <c r="F25" s="178"/>
      <c r="G25" s="176"/>
      <c r="H25" s="178"/>
      <c r="I25" s="176"/>
      <c r="J25" s="178"/>
      <c r="K25" s="176"/>
      <c r="L25" s="178"/>
      <c r="M25" s="54"/>
      <c r="N25" s="82">
        <f>M25*N14</f>
        <v>0</v>
      </c>
      <c r="O25" s="176"/>
      <c r="P25" s="177"/>
      <c r="Q25" s="176"/>
      <c r="R25" s="177"/>
      <c r="S25" s="178"/>
      <c r="T25" s="178"/>
      <c r="U25" s="178"/>
      <c r="V25" s="178"/>
      <c r="W25" s="178"/>
      <c r="X25" s="178"/>
      <c r="Y25" s="178"/>
      <c r="Z25" s="178"/>
      <c r="AA25" s="176"/>
      <c r="AB25" s="178"/>
      <c r="AC25" s="176"/>
      <c r="AD25" s="82">
        <f>AC25*AD14</f>
        <v>0</v>
      </c>
      <c r="AE25" s="179"/>
      <c r="AF25" s="178"/>
      <c r="AG25" s="74">
        <f t="shared" si="0"/>
        <v>0</v>
      </c>
      <c r="AH25" s="92">
        <v>11</v>
      </c>
      <c r="AI25" s="93" t="s">
        <v>9</v>
      </c>
      <c r="AJ25" s="21"/>
      <c r="AK25" s="21"/>
      <c r="AL25" s="21"/>
      <c r="AM25" s="51"/>
    </row>
    <row r="26" spans="1:39">
      <c r="A26" s="92">
        <v>12</v>
      </c>
      <c r="B26" s="93" t="s">
        <v>20</v>
      </c>
      <c r="C26" s="176"/>
      <c r="D26" s="178"/>
      <c r="E26" s="178"/>
      <c r="F26" s="178"/>
      <c r="G26" s="176"/>
      <c r="H26" s="178"/>
      <c r="I26" s="170"/>
      <c r="J26" s="82">
        <f>I26*J14</f>
        <v>0</v>
      </c>
      <c r="K26" s="176"/>
      <c r="L26" s="178"/>
      <c r="M26" s="54"/>
      <c r="N26" s="178"/>
      <c r="O26" s="176"/>
      <c r="P26" s="177"/>
      <c r="Q26" s="176"/>
      <c r="R26" s="177"/>
      <c r="S26" s="177"/>
      <c r="T26" s="177"/>
      <c r="U26" s="177"/>
      <c r="V26" s="177"/>
      <c r="W26" s="177"/>
      <c r="X26" s="177"/>
      <c r="Y26" s="177"/>
      <c r="Z26" s="177"/>
      <c r="AA26" s="176"/>
      <c r="AB26" s="178"/>
      <c r="AC26" s="176"/>
      <c r="AD26" s="177"/>
      <c r="AE26" s="179"/>
      <c r="AF26" s="178"/>
      <c r="AG26" s="74">
        <f t="shared" si="0"/>
        <v>0</v>
      </c>
      <c r="AH26" s="92">
        <v>12</v>
      </c>
      <c r="AI26" s="93" t="s">
        <v>20</v>
      </c>
      <c r="AJ26" s="21"/>
      <c r="AK26" s="21"/>
      <c r="AL26" s="21"/>
      <c r="AM26" s="51"/>
    </row>
    <row r="27" spans="1:39">
      <c r="A27" s="92">
        <v>13</v>
      </c>
      <c r="B27" s="93" t="s">
        <v>10</v>
      </c>
      <c r="C27" s="176"/>
      <c r="D27" s="178"/>
      <c r="E27" s="178"/>
      <c r="F27" s="178"/>
      <c r="G27" s="176"/>
      <c r="H27" s="178"/>
      <c r="I27" s="176"/>
      <c r="J27" s="178"/>
      <c r="K27" s="176"/>
      <c r="L27" s="178"/>
      <c r="M27" s="54"/>
      <c r="N27" s="82">
        <f>M27*N14</f>
        <v>0</v>
      </c>
      <c r="O27" s="176"/>
      <c r="P27" s="177"/>
      <c r="Q27" s="176"/>
      <c r="R27" s="178"/>
      <c r="S27" s="181"/>
      <c r="T27" s="177"/>
      <c r="U27" s="178"/>
      <c r="V27" s="178"/>
      <c r="W27" s="181"/>
      <c r="X27" s="177"/>
      <c r="Y27" s="178"/>
      <c r="Z27" s="178"/>
      <c r="AA27" s="176"/>
      <c r="AB27" s="178"/>
      <c r="AC27" s="176"/>
      <c r="AD27" s="177"/>
      <c r="AE27" s="179"/>
      <c r="AF27" s="178"/>
      <c r="AG27" s="74">
        <f t="shared" si="0"/>
        <v>0</v>
      </c>
      <c r="AH27" s="92">
        <v>13</v>
      </c>
      <c r="AI27" s="93" t="s">
        <v>10</v>
      </c>
      <c r="AJ27" s="21"/>
      <c r="AK27" s="21"/>
      <c r="AL27" s="21"/>
      <c r="AM27" s="51"/>
    </row>
    <row r="28" spans="1:39">
      <c r="A28" s="92">
        <v>14</v>
      </c>
      <c r="B28" s="93" t="s">
        <v>11</v>
      </c>
      <c r="C28" s="176"/>
      <c r="D28" s="178"/>
      <c r="E28" s="178"/>
      <c r="F28" s="178"/>
      <c r="G28" s="176"/>
      <c r="H28" s="178"/>
      <c r="I28" s="176"/>
      <c r="J28" s="178"/>
      <c r="K28" s="176"/>
      <c r="L28" s="178"/>
      <c r="M28" s="54"/>
      <c r="N28" s="82">
        <f>M28*N14</f>
        <v>0</v>
      </c>
      <c r="O28" s="54"/>
      <c r="P28" s="82">
        <f>O28*P14</f>
        <v>0</v>
      </c>
      <c r="Q28" s="176"/>
      <c r="R28" s="82">
        <f>Q28*R14</f>
        <v>0</v>
      </c>
      <c r="S28" s="181"/>
      <c r="T28" s="177"/>
      <c r="U28" s="177"/>
      <c r="V28" s="177"/>
      <c r="W28" s="177"/>
      <c r="X28" s="177"/>
      <c r="Y28" s="177"/>
      <c r="Z28" s="177"/>
      <c r="AA28" s="54"/>
      <c r="AB28" s="170"/>
      <c r="AC28" s="176"/>
      <c r="AD28" s="82">
        <f>AC28*AD14</f>
        <v>0</v>
      </c>
      <c r="AE28" s="179"/>
      <c r="AF28" s="178"/>
      <c r="AG28" s="74">
        <f t="shared" si="0"/>
        <v>0</v>
      </c>
      <c r="AH28" s="92">
        <v>14</v>
      </c>
      <c r="AI28" s="93" t="s">
        <v>11</v>
      </c>
      <c r="AJ28" s="21"/>
      <c r="AK28" s="21"/>
      <c r="AL28" s="21"/>
      <c r="AM28" s="51"/>
    </row>
    <row r="29" spans="1:39">
      <c r="A29" s="92">
        <v>15</v>
      </c>
      <c r="B29" s="94" t="s">
        <v>105</v>
      </c>
      <c r="C29" s="176"/>
      <c r="D29" s="178"/>
      <c r="E29" s="178"/>
      <c r="F29" s="178"/>
      <c r="G29" s="176"/>
      <c r="H29" s="178"/>
      <c r="I29" s="176"/>
      <c r="J29" s="178"/>
      <c r="K29" s="176"/>
      <c r="L29" s="178"/>
      <c r="M29" s="54"/>
      <c r="N29" s="178"/>
      <c r="O29" s="176"/>
      <c r="P29" s="177"/>
      <c r="Q29" s="176"/>
      <c r="R29" s="178"/>
      <c r="S29" s="180"/>
      <c r="T29" s="177"/>
      <c r="U29" s="180"/>
      <c r="V29" s="177"/>
      <c r="W29" s="177"/>
      <c r="X29" s="177"/>
      <c r="Y29" s="177"/>
      <c r="Z29" s="177"/>
      <c r="AA29" s="54"/>
      <c r="AB29" s="82">
        <f>AA29*AB14</f>
        <v>0</v>
      </c>
      <c r="AC29" s="176"/>
      <c r="AD29" s="177"/>
      <c r="AE29" s="179"/>
      <c r="AF29" s="178"/>
      <c r="AG29" s="74">
        <f t="shared" si="0"/>
        <v>0</v>
      </c>
      <c r="AH29" s="92">
        <v>15</v>
      </c>
      <c r="AI29" s="94" t="s">
        <v>105</v>
      </c>
      <c r="AJ29" s="21"/>
      <c r="AK29" s="21"/>
      <c r="AL29" s="21"/>
      <c r="AM29" s="51"/>
    </row>
    <row r="30" spans="1:39">
      <c r="A30" s="92">
        <v>16</v>
      </c>
      <c r="B30" s="93" t="s">
        <v>12</v>
      </c>
      <c r="C30" s="176"/>
      <c r="D30" s="177"/>
      <c r="E30" s="178"/>
      <c r="F30" s="178"/>
      <c r="G30" s="176"/>
      <c r="H30" s="178"/>
      <c r="I30" s="176"/>
      <c r="J30" s="178"/>
      <c r="K30" s="176"/>
      <c r="L30" s="178"/>
      <c r="M30" s="54"/>
      <c r="N30" s="178"/>
      <c r="O30" s="176"/>
      <c r="P30" s="177"/>
      <c r="Q30" s="176"/>
      <c r="R30" s="82">
        <f>Q30*R14</f>
        <v>0</v>
      </c>
      <c r="S30" s="177"/>
      <c r="T30" s="177"/>
      <c r="U30" s="177"/>
      <c r="V30" s="177"/>
      <c r="W30" s="177"/>
      <c r="X30" s="177"/>
      <c r="Y30" s="177"/>
      <c r="Z30" s="177"/>
      <c r="AA30" s="176"/>
      <c r="AB30" s="178"/>
      <c r="AC30" s="176"/>
      <c r="AD30" s="177"/>
      <c r="AE30" s="179"/>
      <c r="AF30" s="178"/>
      <c r="AG30" s="74">
        <f t="shared" si="0"/>
        <v>0</v>
      </c>
      <c r="AH30" s="92">
        <v>16</v>
      </c>
      <c r="AI30" s="93" t="s">
        <v>12</v>
      </c>
      <c r="AJ30" s="21"/>
      <c r="AK30" s="21"/>
      <c r="AL30" s="21"/>
      <c r="AM30" s="51"/>
    </row>
    <row r="31" spans="1:39">
      <c r="A31" s="92">
        <v>17</v>
      </c>
      <c r="B31" s="93" t="s">
        <v>139</v>
      </c>
      <c r="C31" s="81"/>
      <c r="D31" s="82">
        <f>C31*D14</f>
        <v>0</v>
      </c>
      <c r="E31" s="178"/>
      <c r="F31" s="178"/>
      <c r="G31" s="176"/>
      <c r="H31" s="178"/>
      <c r="I31" s="176"/>
      <c r="J31" s="178"/>
      <c r="K31" s="176"/>
      <c r="L31" s="178"/>
      <c r="M31" s="54"/>
      <c r="N31" s="177"/>
      <c r="O31" s="176"/>
      <c r="P31" s="177"/>
      <c r="Q31" s="176"/>
      <c r="R31" s="178"/>
      <c r="S31" s="159"/>
      <c r="T31" s="82">
        <f>S31*T14</f>
        <v>0</v>
      </c>
      <c r="U31" s="178"/>
      <c r="V31" s="178"/>
      <c r="W31" s="178"/>
      <c r="X31" s="178"/>
      <c r="Y31" s="178"/>
      <c r="Z31" s="178"/>
      <c r="AA31" s="176"/>
      <c r="AB31" s="178"/>
      <c r="AC31" s="176"/>
      <c r="AD31" s="177"/>
      <c r="AE31" s="179"/>
      <c r="AF31" s="178"/>
      <c r="AG31" s="74">
        <f t="shared" si="0"/>
        <v>0</v>
      </c>
      <c r="AH31" s="92">
        <v>17</v>
      </c>
      <c r="AI31" s="93" t="s">
        <v>139</v>
      </c>
      <c r="AJ31" s="21"/>
      <c r="AK31" s="21"/>
      <c r="AL31" s="21"/>
      <c r="AM31" s="51"/>
    </row>
    <row r="32" spans="1:39">
      <c r="A32" s="92">
        <v>18</v>
      </c>
      <c r="B32" s="93" t="s">
        <v>122</v>
      </c>
      <c r="C32" s="176"/>
      <c r="D32" s="178"/>
      <c r="E32" s="178"/>
      <c r="F32" s="178"/>
      <c r="G32" s="176"/>
      <c r="H32" s="178"/>
      <c r="I32" s="176"/>
      <c r="J32" s="178"/>
      <c r="K32" s="176"/>
      <c r="L32" s="178"/>
      <c r="M32" s="54"/>
      <c r="N32" s="177"/>
      <c r="O32" s="176"/>
      <c r="P32" s="177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6"/>
      <c r="AB32" s="178"/>
      <c r="AC32" s="176"/>
      <c r="AD32" s="82">
        <f>AC32*AD14</f>
        <v>0</v>
      </c>
      <c r="AE32" s="179"/>
      <c r="AF32" s="178"/>
      <c r="AG32" s="74">
        <f t="shared" si="0"/>
        <v>0</v>
      </c>
      <c r="AH32" s="92">
        <v>18</v>
      </c>
      <c r="AI32" s="93" t="s">
        <v>122</v>
      </c>
      <c r="AJ32" s="21"/>
      <c r="AK32" s="21"/>
      <c r="AL32" s="21"/>
      <c r="AM32" s="51"/>
    </row>
    <row r="33" spans="1:56">
      <c r="A33" s="92">
        <v>19</v>
      </c>
      <c r="B33" s="93" t="s">
        <v>13</v>
      </c>
      <c r="C33" s="176"/>
      <c r="D33" s="178"/>
      <c r="E33" s="178"/>
      <c r="F33" s="178"/>
      <c r="G33" s="176"/>
      <c r="H33" s="178"/>
      <c r="I33" s="176"/>
      <c r="J33" s="178"/>
      <c r="K33" s="176"/>
      <c r="L33" s="178"/>
      <c r="M33" s="54"/>
      <c r="N33" s="82">
        <f>M33*N14</f>
        <v>0</v>
      </c>
      <c r="O33" s="176"/>
      <c r="P33" s="178"/>
      <c r="Q33" s="176"/>
      <c r="R33" s="82">
        <f>Q33*R14</f>
        <v>0</v>
      </c>
      <c r="S33" s="180"/>
      <c r="T33" s="177"/>
      <c r="U33" s="180"/>
      <c r="V33" s="177"/>
      <c r="W33" s="177"/>
      <c r="X33" s="177"/>
      <c r="Y33" s="177"/>
      <c r="Z33" s="177"/>
      <c r="AA33" s="176"/>
      <c r="AB33" s="178"/>
      <c r="AC33" s="176"/>
      <c r="AD33" s="82">
        <f>AC33*AD14</f>
        <v>0</v>
      </c>
      <c r="AE33" s="179"/>
      <c r="AF33" s="178"/>
      <c r="AG33" s="74">
        <f t="shared" si="0"/>
        <v>0</v>
      </c>
      <c r="AH33" s="92">
        <v>19</v>
      </c>
      <c r="AI33" s="93" t="s">
        <v>13</v>
      </c>
      <c r="AJ33" s="21"/>
      <c r="AK33" s="21"/>
      <c r="AL33" s="21"/>
      <c r="AM33" s="51"/>
    </row>
    <row r="34" spans="1:56">
      <c r="A34" s="92">
        <v>20</v>
      </c>
      <c r="B34" s="94" t="s">
        <v>120</v>
      </c>
      <c r="C34" s="176"/>
      <c r="D34" s="177"/>
      <c r="E34" s="178"/>
      <c r="F34" s="177"/>
      <c r="G34" s="176"/>
      <c r="H34" s="178"/>
      <c r="I34" s="176"/>
      <c r="J34" s="178"/>
      <c r="K34" s="176"/>
      <c r="L34" s="178"/>
      <c r="M34" s="176"/>
      <c r="N34" s="177"/>
      <c r="O34" s="176"/>
      <c r="P34" s="178"/>
      <c r="Q34" s="176"/>
      <c r="R34" s="177"/>
      <c r="S34" s="177"/>
      <c r="T34" s="177"/>
      <c r="U34" s="170"/>
      <c r="V34" s="82">
        <f>U34*V14</f>
        <v>0</v>
      </c>
      <c r="W34" s="177"/>
      <c r="X34" s="177"/>
      <c r="Y34" s="177"/>
      <c r="Z34" s="177"/>
      <c r="AA34" s="176"/>
      <c r="AB34" s="178"/>
      <c r="AC34" s="176"/>
      <c r="AD34" s="177"/>
      <c r="AE34" s="179"/>
      <c r="AF34" s="178"/>
      <c r="AG34" s="74">
        <f t="shared" si="0"/>
        <v>0</v>
      </c>
      <c r="AH34" s="92">
        <v>20</v>
      </c>
      <c r="AI34" s="94" t="s">
        <v>120</v>
      </c>
      <c r="AJ34" s="21"/>
      <c r="AK34" s="21"/>
      <c r="AL34" s="21"/>
      <c r="AM34" s="51"/>
    </row>
    <row r="35" spans="1:56">
      <c r="A35" s="92">
        <v>21</v>
      </c>
      <c r="B35" s="94" t="s">
        <v>123</v>
      </c>
      <c r="C35" s="176"/>
      <c r="D35" s="178"/>
      <c r="E35" s="178"/>
      <c r="F35" s="178"/>
      <c r="G35" s="176"/>
      <c r="H35" s="178"/>
      <c r="I35" s="176"/>
      <c r="J35" s="178"/>
      <c r="K35" s="176"/>
      <c r="L35" s="178"/>
      <c r="M35" s="176"/>
      <c r="N35" s="178"/>
      <c r="O35" s="54"/>
      <c r="P35" s="82">
        <f>O35*P14</f>
        <v>0</v>
      </c>
      <c r="Q35" s="176"/>
      <c r="R35" s="177"/>
      <c r="S35" s="178"/>
      <c r="T35" s="178"/>
      <c r="U35" s="178"/>
      <c r="V35" s="178"/>
      <c r="W35" s="178"/>
      <c r="X35" s="178"/>
      <c r="Y35" s="178"/>
      <c r="Z35" s="178"/>
      <c r="AA35" s="176"/>
      <c r="AB35" s="177"/>
      <c r="AC35" s="176"/>
      <c r="AD35" s="177"/>
      <c r="AE35" s="179"/>
      <c r="AF35" s="178"/>
      <c r="AG35" s="74">
        <f t="shared" si="0"/>
        <v>0</v>
      </c>
      <c r="AH35" s="92">
        <v>21</v>
      </c>
      <c r="AI35" s="94" t="s">
        <v>123</v>
      </c>
      <c r="AJ35" s="21"/>
      <c r="AK35" s="21"/>
      <c r="AL35" s="21"/>
      <c r="AM35" s="51"/>
    </row>
    <row r="36" spans="1:56">
      <c r="A36" s="92">
        <v>22</v>
      </c>
      <c r="B36" s="93" t="s">
        <v>14</v>
      </c>
      <c r="C36" s="176"/>
      <c r="D36" s="178"/>
      <c r="E36" s="178"/>
      <c r="F36" s="178"/>
      <c r="G36" s="176"/>
      <c r="H36" s="178"/>
      <c r="I36" s="176"/>
      <c r="J36" s="178"/>
      <c r="K36" s="176"/>
      <c r="L36" s="178"/>
      <c r="M36" s="176"/>
      <c r="N36" s="178"/>
      <c r="O36" s="54"/>
      <c r="P36" s="82">
        <f>O36*P14</f>
        <v>0</v>
      </c>
      <c r="Q36" s="176"/>
      <c r="R36" s="177"/>
      <c r="S36" s="178"/>
      <c r="T36" s="178"/>
      <c r="U36" s="178"/>
      <c r="V36" s="178"/>
      <c r="W36" s="170"/>
      <c r="X36" s="82">
        <f>W36*X14</f>
        <v>0</v>
      </c>
      <c r="Y36" s="178"/>
      <c r="Z36" s="177"/>
      <c r="AA36" s="176"/>
      <c r="AB36" s="178"/>
      <c r="AC36" s="176"/>
      <c r="AD36" s="177"/>
      <c r="AE36" s="179"/>
      <c r="AF36" s="178"/>
      <c r="AG36" s="74">
        <f t="shared" si="0"/>
        <v>0</v>
      </c>
      <c r="AH36" s="92">
        <v>22</v>
      </c>
      <c r="AI36" s="93" t="s">
        <v>14</v>
      </c>
      <c r="AJ36" s="21"/>
      <c r="AK36" s="21"/>
      <c r="AL36" s="21"/>
      <c r="AM36" s="51"/>
    </row>
    <row r="37" spans="1:56">
      <c r="A37" s="92">
        <v>23</v>
      </c>
      <c r="B37" s="93" t="s">
        <v>15</v>
      </c>
      <c r="C37" s="176"/>
      <c r="D37" s="178"/>
      <c r="E37" s="178"/>
      <c r="F37" s="178"/>
      <c r="G37" s="176"/>
      <c r="H37" s="178"/>
      <c r="I37" s="176"/>
      <c r="J37" s="178"/>
      <c r="K37" s="176"/>
      <c r="L37" s="178"/>
      <c r="M37" s="176"/>
      <c r="N37" s="178"/>
      <c r="O37" s="176"/>
      <c r="P37" s="178"/>
      <c r="Q37" s="176"/>
      <c r="R37" s="178"/>
      <c r="S37" s="178"/>
      <c r="T37" s="178"/>
      <c r="U37" s="178"/>
      <c r="V37" s="178"/>
      <c r="W37" s="178"/>
      <c r="X37" s="178"/>
      <c r="Y37" s="170"/>
      <c r="Z37" s="82">
        <f>Y37*Z14</f>
        <v>0</v>
      </c>
      <c r="AA37" s="176"/>
      <c r="AB37" s="178"/>
      <c r="AC37" s="176"/>
      <c r="AD37" s="177"/>
      <c r="AE37" s="179"/>
      <c r="AF37" s="178"/>
      <c r="AG37" s="74">
        <f t="shared" si="0"/>
        <v>0</v>
      </c>
      <c r="AH37" s="92">
        <v>23</v>
      </c>
      <c r="AI37" s="93" t="s">
        <v>15</v>
      </c>
      <c r="AJ37" s="21"/>
      <c r="AK37" s="21"/>
      <c r="AL37" s="21"/>
      <c r="AM37" s="51"/>
    </row>
    <row r="38" spans="1:56">
      <c r="A38" s="92">
        <v>24</v>
      </c>
      <c r="B38" s="93" t="s">
        <v>121</v>
      </c>
      <c r="C38" s="181"/>
      <c r="D38" s="178"/>
      <c r="E38" s="178"/>
      <c r="F38" s="178"/>
      <c r="G38" s="176"/>
      <c r="H38" s="177"/>
      <c r="I38" s="176"/>
      <c r="J38" s="178"/>
      <c r="K38" s="176"/>
      <c r="L38" s="178"/>
      <c r="M38" s="176"/>
      <c r="N38" s="178"/>
      <c r="O38" s="176"/>
      <c r="P38" s="177"/>
      <c r="Q38" s="176"/>
      <c r="R38" s="178"/>
      <c r="S38" s="178"/>
      <c r="T38" s="178"/>
      <c r="U38" s="159"/>
      <c r="V38" s="82">
        <f>U38*V14</f>
        <v>0</v>
      </c>
      <c r="W38" s="181"/>
      <c r="X38" s="177"/>
      <c r="Y38" s="178"/>
      <c r="Z38" s="178"/>
      <c r="AA38" s="176"/>
      <c r="AB38" s="177"/>
      <c r="AC38" s="176"/>
      <c r="AD38" s="177"/>
      <c r="AE38" s="179"/>
      <c r="AF38" s="178"/>
      <c r="AG38" s="74">
        <f t="shared" si="0"/>
        <v>0</v>
      </c>
      <c r="AH38" s="92">
        <v>24</v>
      </c>
      <c r="AI38" s="93" t="s">
        <v>121</v>
      </c>
      <c r="AJ38" s="21"/>
      <c r="AK38" s="21"/>
      <c r="AL38" s="21"/>
      <c r="AM38" s="51"/>
    </row>
    <row r="39" spans="1:56">
      <c r="A39" s="92">
        <v>25</v>
      </c>
      <c r="B39" s="94" t="s">
        <v>60</v>
      </c>
      <c r="C39" s="176"/>
      <c r="D39" s="178"/>
      <c r="E39" s="178"/>
      <c r="F39" s="178"/>
      <c r="G39" s="176"/>
      <c r="H39" s="178"/>
      <c r="I39" s="176"/>
      <c r="J39" s="178"/>
      <c r="K39" s="176"/>
      <c r="L39" s="177"/>
      <c r="M39" s="176"/>
      <c r="N39" s="177"/>
      <c r="O39" s="176"/>
      <c r="P39" s="178"/>
      <c r="Q39" s="176"/>
      <c r="R39" s="178"/>
      <c r="S39" s="178"/>
      <c r="T39" s="178"/>
      <c r="U39" s="178"/>
      <c r="V39" s="178"/>
      <c r="W39" s="178"/>
      <c r="X39" s="178"/>
      <c r="Y39" s="178"/>
      <c r="Z39" s="178"/>
      <c r="AA39" s="176"/>
      <c r="AB39" s="178"/>
      <c r="AC39" s="176"/>
      <c r="AD39" s="177"/>
      <c r="AE39" s="179"/>
      <c r="AF39" s="178"/>
      <c r="AG39" s="74">
        <f t="shared" si="0"/>
        <v>0</v>
      </c>
      <c r="AH39" s="92">
        <v>25</v>
      </c>
      <c r="AI39" s="94" t="s">
        <v>60</v>
      </c>
      <c r="AJ39" s="21"/>
      <c r="AK39" s="21"/>
      <c r="AL39" s="21"/>
      <c r="AM39" s="51"/>
    </row>
    <row r="40" spans="1:56">
      <c r="A40" s="92">
        <v>26</v>
      </c>
      <c r="B40" s="93" t="s">
        <v>24</v>
      </c>
      <c r="C40" s="176"/>
      <c r="D40" s="178"/>
      <c r="E40" s="178"/>
      <c r="F40" s="178"/>
      <c r="G40" s="176"/>
      <c r="H40" s="178"/>
      <c r="I40" s="176"/>
      <c r="J40" s="178"/>
      <c r="K40" s="176"/>
      <c r="L40" s="178"/>
      <c r="M40" s="176"/>
      <c r="N40" s="178"/>
      <c r="O40" s="176"/>
      <c r="P40" s="178"/>
      <c r="Q40" s="176"/>
      <c r="R40" s="178"/>
      <c r="S40" s="178"/>
      <c r="T40" s="178"/>
      <c r="U40" s="178"/>
      <c r="V40" s="178"/>
      <c r="W40" s="178"/>
      <c r="X40" s="178"/>
      <c r="Y40" s="181"/>
      <c r="Z40" s="177"/>
      <c r="AA40" s="176"/>
      <c r="AB40" s="178"/>
      <c r="AC40" s="176"/>
      <c r="AD40" s="177"/>
      <c r="AE40" s="173"/>
      <c r="AF40" s="82">
        <f>AE40*AF14</f>
        <v>0</v>
      </c>
      <c r="AG40" s="74">
        <f t="shared" si="0"/>
        <v>0</v>
      </c>
      <c r="AH40" s="92">
        <v>26</v>
      </c>
      <c r="AI40" s="93" t="s">
        <v>24</v>
      </c>
      <c r="AJ40" s="21"/>
      <c r="AK40" s="21"/>
      <c r="AL40" s="21"/>
      <c r="AM40" s="51"/>
    </row>
    <row r="41" spans="1:56">
      <c r="A41" s="92">
        <v>27</v>
      </c>
      <c r="B41" s="93" t="s">
        <v>57</v>
      </c>
      <c r="C41" s="176"/>
      <c r="D41" s="178"/>
      <c r="E41" s="178"/>
      <c r="F41" s="178"/>
      <c r="G41" s="176"/>
      <c r="H41" s="178"/>
      <c r="I41" s="176"/>
      <c r="J41" s="178"/>
      <c r="K41" s="176"/>
      <c r="L41" s="178"/>
      <c r="M41" s="176"/>
      <c r="N41" s="74">
        <f>M41*N14</f>
        <v>0</v>
      </c>
      <c r="O41" s="183"/>
      <c r="P41" s="177"/>
      <c r="Q41" s="184"/>
      <c r="R41" s="185">
        <f>Q41*R14</f>
        <v>0</v>
      </c>
      <c r="S41" s="178"/>
      <c r="T41" s="178"/>
      <c r="U41" s="182"/>
      <c r="V41" s="177"/>
      <c r="W41" s="178"/>
      <c r="X41" s="178"/>
      <c r="Y41" s="178"/>
      <c r="Z41" s="178"/>
      <c r="AA41" s="176"/>
      <c r="AB41" s="178"/>
      <c r="AC41" s="176"/>
      <c r="AD41" s="177"/>
      <c r="AE41" s="179"/>
      <c r="AF41" s="178"/>
      <c r="AG41" s="74">
        <f t="shared" si="0"/>
        <v>0</v>
      </c>
      <c r="AH41" s="92">
        <v>27</v>
      </c>
      <c r="AI41" s="93" t="s">
        <v>57</v>
      </c>
      <c r="AJ41" s="21"/>
      <c r="AK41" s="21"/>
      <c r="AL41" s="21"/>
      <c r="AM41" s="51"/>
    </row>
    <row r="42" spans="1:56">
      <c r="A42" s="92">
        <v>28</v>
      </c>
      <c r="B42" s="94" t="s">
        <v>58</v>
      </c>
      <c r="C42" s="176"/>
      <c r="D42" s="178"/>
      <c r="E42" s="178"/>
      <c r="F42" s="178"/>
      <c r="G42" s="176"/>
      <c r="H42" s="178"/>
      <c r="I42" s="176"/>
      <c r="J42" s="178"/>
      <c r="K42" s="176"/>
      <c r="L42" s="178"/>
      <c r="M42" s="176"/>
      <c r="N42" s="82">
        <f>M42*N14</f>
        <v>0</v>
      </c>
      <c r="O42" s="176"/>
      <c r="P42" s="177"/>
      <c r="Q42" s="176"/>
      <c r="R42" s="178"/>
      <c r="S42" s="178"/>
      <c r="T42" s="178"/>
      <c r="U42" s="178"/>
      <c r="V42" s="178"/>
      <c r="W42" s="178"/>
      <c r="X42" s="178"/>
      <c r="Y42" s="178"/>
      <c r="Z42" s="178"/>
      <c r="AA42" s="176"/>
      <c r="AB42" s="178"/>
      <c r="AC42" s="176"/>
      <c r="AD42" s="177"/>
      <c r="AE42" s="179"/>
      <c r="AF42" s="178"/>
      <c r="AG42" s="74">
        <f t="shared" si="0"/>
        <v>0</v>
      </c>
      <c r="AH42" s="92">
        <v>28</v>
      </c>
      <c r="AI42" s="94" t="s">
        <v>58</v>
      </c>
      <c r="AJ42" s="21"/>
      <c r="AK42" s="21"/>
      <c r="AL42" s="21"/>
      <c r="AM42" s="51"/>
    </row>
    <row r="43" spans="1:56">
      <c r="A43" s="92">
        <v>29</v>
      </c>
      <c r="B43" s="93" t="s">
        <v>107</v>
      </c>
      <c r="C43" s="176"/>
      <c r="D43" s="177"/>
      <c r="E43" s="177"/>
      <c r="F43" s="177"/>
      <c r="G43" s="176"/>
      <c r="H43" s="178"/>
      <c r="I43" s="176"/>
      <c r="J43" s="178"/>
      <c r="K43" s="176"/>
      <c r="L43" s="178"/>
      <c r="M43" s="176"/>
      <c r="N43" s="82">
        <f>M43*N14</f>
        <v>0</v>
      </c>
      <c r="O43" s="176"/>
      <c r="P43" s="177"/>
      <c r="Q43" s="176"/>
      <c r="R43" s="177"/>
      <c r="S43" s="178"/>
      <c r="T43" s="178"/>
      <c r="U43" s="178"/>
      <c r="V43" s="178"/>
      <c r="W43" s="178"/>
      <c r="X43" s="178"/>
      <c r="Y43" s="178"/>
      <c r="Z43" s="178"/>
      <c r="AA43" s="176"/>
      <c r="AB43" s="178"/>
      <c r="AC43" s="176"/>
      <c r="AD43" s="177"/>
      <c r="AE43" s="179"/>
      <c r="AF43" s="178"/>
      <c r="AG43" s="74">
        <f t="shared" si="0"/>
        <v>0</v>
      </c>
      <c r="AH43" s="92">
        <v>29</v>
      </c>
      <c r="AI43" s="93" t="s">
        <v>107</v>
      </c>
      <c r="AJ43" s="21"/>
      <c r="AK43" s="21"/>
      <c r="AL43" s="21"/>
      <c r="AM43" s="51"/>
    </row>
    <row r="44" spans="1:56">
      <c r="A44" s="92">
        <v>30</v>
      </c>
      <c r="B44" s="93" t="s">
        <v>156</v>
      </c>
      <c r="C44" s="181"/>
      <c r="D44" s="177"/>
      <c r="E44" s="178"/>
      <c r="F44" s="178"/>
      <c r="G44" s="176"/>
      <c r="H44" s="178"/>
      <c r="I44" s="176"/>
      <c r="J44" s="178"/>
      <c r="K44" s="176"/>
      <c r="L44" s="178"/>
      <c r="M44" s="176"/>
      <c r="N44" s="178"/>
      <c r="O44" s="176"/>
      <c r="P44" s="177"/>
      <c r="Q44" s="176"/>
      <c r="R44" s="178"/>
      <c r="S44" s="178"/>
      <c r="T44" s="178"/>
      <c r="U44" s="178"/>
      <c r="V44" s="178"/>
      <c r="W44" s="178"/>
      <c r="X44" s="178"/>
      <c r="Y44" s="178"/>
      <c r="Z44" s="178"/>
      <c r="AA44" s="176"/>
      <c r="AB44" s="178"/>
      <c r="AC44" s="176"/>
      <c r="AD44" s="177"/>
      <c r="AE44" s="179"/>
      <c r="AF44" s="177"/>
      <c r="AG44" s="74">
        <f t="shared" si="0"/>
        <v>0</v>
      </c>
      <c r="AH44" s="92">
        <v>30</v>
      </c>
      <c r="AI44" s="93" t="s">
        <v>156</v>
      </c>
      <c r="AJ44" s="21"/>
      <c r="AK44" s="21"/>
      <c r="AL44" s="21"/>
      <c r="AM44" s="51"/>
    </row>
    <row r="45" spans="1:56">
      <c r="A45" s="92">
        <v>31</v>
      </c>
      <c r="B45" s="93" t="s">
        <v>111</v>
      </c>
      <c r="C45" s="176"/>
      <c r="D45" s="178"/>
      <c r="E45" s="178"/>
      <c r="F45" s="178"/>
      <c r="G45" s="176"/>
      <c r="H45" s="178"/>
      <c r="I45" s="176"/>
      <c r="J45" s="178"/>
      <c r="K45" s="176"/>
      <c r="L45" s="178"/>
      <c r="M45" s="176"/>
      <c r="N45" s="178"/>
      <c r="O45" s="183"/>
      <c r="P45" s="177"/>
      <c r="Q45" s="176"/>
      <c r="R45" s="177"/>
      <c r="S45" s="182"/>
      <c r="T45" s="177"/>
      <c r="U45" s="177"/>
      <c r="V45" s="177"/>
      <c r="W45" s="177"/>
      <c r="X45" s="177"/>
      <c r="Y45" s="177"/>
      <c r="Z45" s="177"/>
      <c r="AA45" s="176"/>
      <c r="AB45" s="178"/>
      <c r="AC45" s="176"/>
      <c r="AD45" s="177"/>
      <c r="AE45" s="179"/>
      <c r="AF45" s="178"/>
      <c r="AG45" s="74">
        <f t="shared" si="0"/>
        <v>0</v>
      </c>
      <c r="AH45" s="92">
        <v>31</v>
      </c>
      <c r="AI45" s="93" t="s">
        <v>111</v>
      </c>
      <c r="AJ45" s="21"/>
      <c r="AK45" s="21"/>
      <c r="AL45" s="21"/>
      <c r="AM45" s="51"/>
    </row>
    <row r="46" spans="1:56">
      <c r="A46" s="92">
        <v>32</v>
      </c>
      <c r="B46" s="93" t="s">
        <v>59</v>
      </c>
      <c r="C46" s="176"/>
      <c r="D46" s="178"/>
      <c r="E46" s="81"/>
      <c r="F46" s="82">
        <f>E46*F14</f>
        <v>0</v>
      </c>
      <c r="G46" s="176"/>
      <c r="H46" s="178"/>
      <c r="I46" s="176"/>
      <c r="J46" s="178"/>
      <c r="K46" s="176"/>
      <c r="L46" s="178"/>
      <c r="M46" s="176"/>
      <c r="N46" s="178"/>
      <c r="O46" s="176"/>
      <c r="P46" s="177"/>
      <c r="Q46" s="176"/>
      <c r="R46" s="178"/>
      <c r="S46" s="178"/>
      <c r="T46" s="178"/>
      <c r="U46" s="178"/>
      <c r="V46" s="178"/>
      <c r="W46" s="178"/>
      <c r="X46" s="178"/>
      <c r="Y46" s="178"/>
      <c r="Z46" s="178"/>
      <c r="AA46" s="176"/>
      <c r="AB46" s="178"/>
      <c r="AC46" s="176"/>
      <c r="AD46" s="177"/>
      <c r="AE46" s="176"/>
      <c r="AF46" s="177"/>
      <c r="AG46" s="74">
        <f t="shared" si="0"/>
        <v>0</v>
      </c>
      <c r="AH46" s="92">
        <v>32</v>
      </c>
      <c r="AI46" s="93" t="s">
        <v>59</v>
      </c>
      <c r="AJ46" s="21"/>
      <c r="AK46" s="21"/>
      <c r="AL46" s="21"/>
      <c r="AM46" s="51"/>
    </row>
    <row r="47" spans="1:56" ht="15.75" customHeight="1">
      <c r="A47" s="215" t="s">
        <v>102</v>
      </c>
      <c r="B47" s="216"/>
      <c r="C47" s="217" t="s">
        <v>75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00" t="s">
        <v>76</v>
      </c>
      <c r="O47" s="200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7" t="s">
        <v>69</v>
      </c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7"/>
      <c r="AM47" s="46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9.75" customHeight="1">
      <c r="A48" s="6"/>
      <c r="B48" s="7"/>
      <c r="C48" s="80"/>
      <c r="D48" s="30"/>
      <c r="E48" s="30"/>
      <c r="F48" s="30"/>
      <c r="G48" s="30"/>
      <c r="H48" s="31"/>
      <c r="I48" s="196" t="s">
        <v>28</v>
      </c>
      <c r="J48" s="212"/>
      <c r="K48" s="196" t="s">
        <v>37</v>
      </c>
      <c r="L48" s="196"/>
      <c r="M48" s="211"/>
      <c r="N48" s="195"/>
      <c r="O48" s="195"/>
      <c r="P48" s="204" t="s">
        <v>28</v>
      </c>
      <c r="Q48" s="214"/>
      <c r="R48" s="214"/>
      <c r="S48" s="196"/>
      <c r="T48" s="211"/>
      <c r="U48" s="112"/>
      <c r="V48" s="112"/>
      <c r="W48" s="105"/>
      <c r="X48" s="105"/>
      <c r="Y48" s="105"/>
      <c r="Z48" s="105"/>
      <c r="AA48" s="6"/>
      <c r="AB48" s="24"/>
      <c r="AC48" s="80"/>
      <c r="AD48" s="30"/>
      <c r="AF48" s="39"/>
      <c r="AG48" s="204"/>
      <c r="AH48" s="204"/>
      <c r="AI48" s="97" t="s">
        <v>72</v>
      </c>
      <c r="AJ48" s="196" t="s">
        <v>27</v>
      </c>
      <c r="AK48" s="196"/>
      <c r="AL48" s="211"/>
      <c r="AM48" s="4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0.5" customHeight="1">
      <c r="A49" s="6"/>
      <c r="B49" s="7"/>
      <c r="C49" s="32"/>
      <c r="D49" s="78"/>
      <c r="E49" s="132"/>
      <c r="F49" s="132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"/>
      <c r="T49" s="8"/>
      <c r="U49" s="8"/>
      <c r="V49" s="8"/>
      <c r="W49" s="8"/>
      <c r="X49" s="8"/>
      <c r="Y49" s="8"/>
      <c r="Z49" s="8"/>
      <c r="AA49" s="6"/>
      <c r="AB49" s="24"/>
      <c r="AC49" s="32"/>
      <c r="AD49" s="78"/>
      <c r="AE49" s="78"/>
      <c r="AF49" s="78"/>
      <c r="AG49" s="78"/>
      <c r="AH49" s="78"/>
      <c r="AI49" s="7"/>
      <c r="AJ49" s="8"/>
      <c r="AK49" s="7"/>
      <c r="AL49" s="8"/>
      <c r="AM49" s="49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15.75" customHeight="1">
      <c r="A50" s="33"/>
      <c r="B50" s="34"/>
      <c r="C50" s="205" t="s">
        <v>77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6" t="s">
        <v>38</v>
      </c>
      <c r="O50" s="206"/>
      <c r="P50" s="193" t="s">
        <v>63</v>
      </c>
      <c r="Q50" s="193"/>
      <c r="R50" s="193"/>
      <c r="S50" s="193"/>
      <c r="T50" s="193"/>
      <c r="U50" s="113"/>
      <c r="V50" s="113"/>
      <c r="W50" s="106"/>
      <c r="X50" s="106"/>
      <c r="Y50" s="106"/>
      <c r="Z50" s="106"/>
      <c r="AA50" s="37"/>
      <c r="AB50" s="36"/>
      <c r="AC50" s="205" t="s">
        <v>70</v>
      </c>
      <c r="AD50" s="205"/>
      <c r="AE50" s="236"/>
      <c r="AF50" s="236"/>
      <c r="AG50" s="236"/>
      <c r="AH50" s="236"/>
      <c r="AI50" s="236"/>
      <c r="AJ50" s="236"/>
      <c r="AK50" s="236"/>
      <c r="AL50" s="272"/>
      <c r="AM50" s="47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" customHeight="1">
      <c r="A51" s="6"/>
      <c r="B51" s="7"/>
      <c r="C51" s="7"/>
      <c r="D51" s="204"/>
      <c r="E51" s="204"/>
      <c r="F51" s="204"/>
      <c r="G51" s="204"/>
      <c r="H51" s="204" t="s">
        <v>28</v>
      </c>
      <c r="I51" s="204"/>
      <c r="J51" s="35"/>
      <c r="K51" s="196" t="s">
        <v>39</v>
      </c>
      <c r="L51" s="208"/>
      <c r="M51" s="208"/>
      <c r="O51" s="39" t="s">
        <v>28</v>
      </c>
      <c r="Q51" s="204"/>
      <c r="R51" s="204"/>
      <c r="S51" s="196" t="s">
        <v>74</v>
      </c>
      <c r="T51" s="211"/>
      <c r="U51" s="112"/>
      <c r="V51" s="112"/>
      <c r="W51" s="105"/>
      <c r="X51" s="105"/>
      <c r="Y51" s="105"/>
      <c r="Z51" s="105"/>
      <c r="AA51" s="6"/>
      <c r="AB51" s="24"/>
      <c r="AC51" s="7"/>
      <c r="AD51" s="79"/>
      <c r="AF51" s="260" t="s">
        <v>73</v>
      </c>
      <c r="AG51" s="195"/>
      <c r="AH51" s="195"/>
      <c r="AI51" s="196" t="s">
        <v>71</v>
      </c>
      <c r="AJ51" s="236"/>
      <c r="AK51" s="236"/>
      <c r="AL51" s="197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  <c r="BG51" s="10"/>
    </row>
    <row r="52" spans="1:59" ht="15" customHeight="1">
      <c r="A52" s="25"/>
      <c r="B52" s="25"/>
      <c r="C52" s="6"/>
      <c r="D52" s="7"/>
      <c r="E52" s="7"/>
      <c r="F52" s="7"/>
      <c r="G52" s="32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"/>
      <c r="T52" s="8"/>
      <c r="U52" s="8"/>
      <c r="V52" s="8"/>
      <c r="W52" s="8"/>
      <c r="X52" s="8"/>
      <c r="Y52" s="8"/>
      <c r="Z52" s="8"/>
      <c r="AA52" s="26"/>
      <c r="AB52" s="26"/>
      <c r="AC52" s="26"/>
      <c r="AD52" s="26"/>
      <c r="AE52" s="27"/>
      <c r="AF52" s="27"/>
      <c r="AG52" s="27"/>
      <c r="AH52" s="27"/>
      <c r="AI52" s="27"/>
      <c r="AJ52" s="24"/>
      <c r="AK52" s="23"/>
      <c r="AL52" s="24"/>
      <c r="AM52" s="23"/>
      <c r="AN52" s="26"/>
      <c r="AO52" s="26"/>
      <c r="AP52" s="26"/>
      <c r="AQ52" s="26"/>
      <c r="AR52" s="26"/>
      <c r="AS52" s="26"/>
      <c r="AT52" s="26"/>
      <c r="AU52" s="26"/>
      <c r="AV52" s="26"/>
      <c r="AW52" s="23"/>
      <c r="AX52" s="24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1.25" customHeight="1">
      <c r="C53" s="33"/>
      <c r="D53" s="34"/>
      <c r="E53" s="34"/>
      <c r="F53" s="34"/>
      <c r="G53" s="205"/>
      <c r="H53" s="205"/>
      <c r="I53" s="205"/>
      <c r="J53" s="205"/>
      <c r="K53" s="205"/>
      <c r="L53" s="205"/>
      <c r="M53" s="205"/>
      <c r="N53" s="205"/>
      <c r="O53" s="205"/>
      <c r="P53" s="206"/>
      <c r="Q53" s="206"/>
      <c r="R53" s="193"/>
      <c r="S53" s="193"/>
      <c r="T53" s="193"/>
      <c r="U53" s="193"/>
      <c r="V53" s="193"/>
      <c r="W53" s="193"/>
      <c r="X53" s="193"/>
      <c r="Y53" s="193"/>
      <c r="Z53" s="193"/>
      <c r="AA53" s="11"/>
      <c r="AB53" s="11"/>
      <c r="AC53" s="11"/>
      <c r="AD53" s="11"/>
      <c r="AE53" s="17"/>
      <c r="AF53" s="17"/>
      <c r="AG53" s="17"/>
      <c r="AH53" s="17"/>
      <c r="BB53" s="3"/>
    </row>
    <row r="54" spans="1:59" ht="15.75" customHeight="1">
      <c r="C54" s="6"/>
      <c r="D54" s="7"/>
      <c r="E54" s="7"/>
      <c r="F54" s="7"/>
      <c r="G54" s="7"/>
      <c r="H54" s="204"/>
      <c r="I54" s="204"/>
      <c r="J54" s="204"/>
      <c r="K54" s="204"/>
      <c r="L54" s="35"/>
      <c r="M54" s="196"/>
      <c r="N54" s="208"/>
      <c r="O54" s="208"/>
      <c r="T54" s="196"/>
      <c r="U54" s="196"/>
      <c r="V54" s="196"/>
      <c r="W54" s="196"/>
      <c r="X54" s="196"/>
      <c r="Y54" s="196"/>
      <c r="Z54" s="196"/>
    </row>
  </sheetData>
  <mergeCells count="83">
    <mergeCell ref="AC50:AL50"/>
    <mergeCell ref="AI51:AL51"/>
    <mergeCell ref="AF51:AH51"/>
    <mergeCell ref="AG48:AH48"/>
    <mergeCell ref="AJ48:AL48"/>
    <mergeCell ref="H54:I54"/>
    <mergeCell ref="J54:K54"/>
    <mergeCell ref="M54:O54"/>
    <mergeCell ref="T54:Z54"/>
    <mergeCell ref="G53:O53"/>
    <mergeCell ref="P53:Q53"/>
    <mergeCell ref="R53:Z53"/>
    <mergeCell ref="D51:G51"/>
    <mergeCell ref="H51:I51"/>
    <mergeCell ref="K51:M51"/>
    <mergeCell ref="Q51:R51"/>
    <mergeCell ref="S51:T51"/>
    <mergeCell ref="C50:M50"/>
    <mergeCell ref="N50:O50"/>
    <mergeCell ref="P50:T50"/>
    <mergeCell ref="I48:J48"/>
    <mergeCell ref="S48:T48"/>
    <mergeCell ref="K48:O48"/>
    <mergeCell ref="P48:R48"/>
    <mergeCell ref="A47:B47"/>
    <mergeCell ref="C47:M47"/>
    <mergeCell ref="N47:Z47"/>
    <mergeCell ref="AE13:AE14"/>
    <mergeCell ref="Q13:Q14"/>
    <mergeCell ref="S13:S14"/>
    <mergeCell ref="AA13:AA14"/>
    <mergeCell ref="AC13:AC14"/>
    <mergeCell ref="AA47:AL47"/>
    <mergeCell ref="AH12:AH14"/>
    <mergeCell ref="AI12:AI14"/>
    <mergeCell ref="AA12:AB12"/>
    <mergeCell ref="AC12:AD12"/>
    <mergeCell ref="C13:C14"/>
    <mergeCell ref="K13:K14"/>
    <mergeCell ref="M13:M14"/>
    <mergeCell ref="AE11:AF11"/>
    <mergeCell ref="K12:L12"/>
    <mergeCell ref="M12:N12"/>
    <mergeCell ref="O12:P12"/>
    <mergeCell ref="O13:O14"/>
    <mergeCell ref="AE12:AF12"/>
    <mergeCell ref="Q12:R12"/>
    <mergeCell ref="S12:T12"/>
    <mergeCell ref="W12:X12"/>
    <mergeCell ref="Y12:Z12"/>
    <mergeCell ref="W13:W14"/>
    <mergeCell ref="Y13:Y14"/>
    <mergeCell ref="U12:V12"/>
    <mergeCell ref="AA11:AD11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K11:Z11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B10:L10"/>
    <mergeCell ref="S6:Z6"/>
    <mergeCell ref="R7:AA7"/>
    <mergeCell ref="R8:AA8"/>
    <mergeCell ref="C9:G9"/>
    <mergeCell ref="H9:J9"/>
    <mergeCell ref="C8:G8"/>
    <mergeCell ref="H8:J8"/>
    <mergeCell ref="C11:H11"/>
    <mergeCell ref="I11:J11"/>
  </mergeCells>
  <pageMargins left="0" right="0" top="0" bottom="0" header="0" footer="0"/>
  <pageSetup paperSize="9" scale="67" orientation="landscape" r:id="rId1"/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AD24" activePane="bottomRight" state="frozen"/>
      <selection pane="topRight" activeCell="C1" sqref="C1"/>
      <selection pane="bottomLeft" activeCell="A9" sqref="A9"/>
      <selection pane="bottomRight" activeCell="AI16" sqref="AI16:AI27"/>
    </sheetView>
  </sheetViews>
  <sheetFormatPr defaultRowHeight="15"/>
  <cols>
    <col min="1" max="1" width="4.28515625" customWidth="1"/>
    <col min="2" max="2" width="28.855468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20" width="7.42578125" customWidth="1"/>
    <col min="21" max="21" width="8.710937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9.85546875" customWidth="1"/>
    <col min="34" max="34" width="7.710937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9" customWidth="1"/>
    <col min="51" max="51" width="0.140625" customWidth="1"/>
  </cols>
  <sheetData>
    <row r="1" spans="1:51" ht="18.75">
      <c r="B1" s="10"/>
      <c r="C1" s="225" t="s">
        <v>26</v>
      </c>
      <c r="D1" s="226"/>
      <c r="E1" s="226"/>
      <c r="F1" s="226"/>
      <c r="G1" s="226"/>
      <c r="H1" s="226"/>
      <c r="I1" s="226"/>
      <c r="J1" s="226"/>
      <c r="K1" s="226"/>
      <c r="L1" s="5"/>
      <c r="AT1" s="125"/>
      <c r="AU1" s="125"/>
      <c r="AV1" s="125"/>
      <c r="AW1" s="125"/>
      <c r="AX1" s="125"/>
      <c r="AY1" s="51"/>
    </row>
    <row r="2" spans="1:51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AT2" s="125"/>
      <c r="AU2" s="125"/>
      <c r="AV2" s="125"/>
      <c r="AW2" s="125"/>
      <c r="AX2" s="125"/>
      <c r="AY2" s="51"/>
    </row>
    <row r="3" spans="1:51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61"/>
      <c r="J3" s="161"/>
      <c r="K3" s="196" t="s">
        <v>27</v>
      </c>
      <c r="L3" s="196"/>
      <c r="M3" s="196"/>
      <c r="AT3" s="125"/>
      <c r="AU3" s="125"/>
      <c r="AV3" s="125"/>
      <c r="AW3" s="125"/>
      <c r="AX3" s="125"/>
      <c r="AY3" s="51"/>
    </row>
    <row r="4" spans="1:51">
      <c r="A4" s="10"/>
      <c r="B4" s="10"/>
      <c r="N4" s="226" t="s">
        <v>55</v>
      </c>
      <c r="O4" s="230"/>
      <c r="P4" s="230"/>
      <c r="Q4" s="230"/>
      <c r="AT4" s="125"/>
      <c r="AU4" s="125"/>
      <c r="AV4" s="125"/>
      <c r="AW4" s="125"/>
      <c r="AX4" s="125"/>
      <c r="AY4" s="51"/>
    </row>
    <row r="5" spans="1:51" ht="12.75" customHeight="1">
      <c r="A5" s="235" t="s">
        <v>62</v>
      </c>
      <c r="B5" s="235"/>
      <c r="C5" s="235"/>
      <c r="D5" s="235"/>
      <c r="E5" s="16"/>
      <c r="F5" s="16"/>
      <c r="L5" s="231" t="s">
        <v>33</v>
      </c>
      <c r="M5" s="231"/>
      <c r="N5" s="231"/>
      <c r="O5" s="231"/>
      <c r="P5" s="231"/>
      <c r="Q5" s="231"/>
      <c r="R5" s="231"/>
      <c r="S5" s="121"/>
      <c r="T5" s="121"/>
      <c r="U5" s="163"/>
      <c r="V5" s="163"/>
      <c r="AT5" s="125"/>
      <c r="AU5" s="125"/>
      <c r="AV5" s="125"/>
      <c r="AW5" s="125"/>
      <c r="AX5" s="125"/>
      <c r="AY5" s="51"/>
    </row>
    <row r="6" spans="1:51" ht="15" customHeight="1">
      <c r="B6" s="233" t="s">
        <v>182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W6" s="231"/>
      <c r="X6" s="231"/>
      <c r="Y6" s="231"/>
      <c r="Z6" s="231"/>
      <c r="AT6" s="125"/>
      <c r="AU6" s="125"/>
      <c r="AV6" s="125"/>
      <c r="AW6" s="125"/>
      <c r="AX6" s="125"/>
      <c r="AY6" s="51"/>
    </row>
    <row r="7" spans="1:51" ht="12.75" customHeight="1">
      <c r="B7" s="10"/>
      <c r="C7" s="20"/>
      <c r="D7" s="125"/>
      <c r="E7" s="125"/>
      <c r="F7" s="128"/>
      <c r="G7" s="22"/>
      <c r="H7" s="128"/>
      <c r="I7" s="166"/>
      <c r="J7" s="166"/>
      <c r="K7" s="128"/>
      <c r="L7" s="128"/>
      <c r="M7" s="128"/>
      <c r="N7" s="128"/>
      <c r="O7" s="128"/>
      <c r="Q7" s="128"/>
      <c r="R7" s="222" t="s">
        <v>31</v>
      </c>
      <c r="S7" s="222"/>
      <c r="T7" s="222"/>
      <c r="U7" s="222"/>
      <c r="V7" s="222"/>
      <c r="W7" s="207"/>
      <c r="X7" s="207"/>
      <c r="Y7" s="207"/>
      <c r="Z7" s="207"/>
      <c r="AA7" s="195"/>
      <c r="AB7" s="195"/>
      <c r="AC7" s="195"/>
      <c r="AD7" s="195"/>
      <c r="AT7" s="125"/>
      <c r="AU7" s="125"/>
      <c r="AV7" s="125"/>
      <c r="AW7" s="125"/>
      <c r="AX7" s="125"/>
      <c r="AY7" s="51"/>
    </row>
    <row r="8" spans="1:51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68"/>
      <c r="J8" s="168"/>
      <c r="K8" s="128"/>
      <c r="L8" s="128"/>
      <c r="M8" s="128"/>
      <c r="N8" s="128"/>
      <c r="O8" s="128"/>
      <c r="Q8" s="128"/>
      <c r="R8" s="205" t="s">
        <v>36</v>
      </c>
      <c r="S8" s="205"/>
      <c r="T8" s="205"/>
      <c r="U8" s="205"/>
      <c r="V8" s="205"/>
      <c r="W8" s="236"/>
      <c r="X8" s="236"/>
      <c r="Y8" s="236"/>
      <c r="Z8" s="236"/>
      <c r="AA8" s="195"/>
      <c r="AB8" s="195"/>
      <c r="AC8" s="195"/>
      <c r="AT8" s="125"/>
      <c r="AU8" s="125"/>
      <c r="AV8" s="125"/>
      <c r="AW8" s="125"/>
      <c r="AX8" s="125"/>
      <c r="AY8" s="51"/>
    </row>
    <row r="9" spans="1:51" ht="12.75" customHeight="1">
      <c r="B9" s="10"/>
      <c r="C9" s="252">
        <v>45</v>
      </c>
      <c r="D9" s="253"/>
      <c r="E9" s="254"/>
      <c r="F9" s="247">
        <v>45</v>
      </c>
      <c r="G9" s="248"/>
      <c r="H9" s="248"/>
      <c r="I9" s="169"/>
      <c r="J9" s="169"/>
      <c r="K9" s="15"/>
      <c r="L9" s="15"/>
      <c r="M9" s="15"/>
      <c r="N9" s="14"/>
      <c r="O9" s="14"/>
      <c r="Q9" s="14"/>
      <c r="AT9" s="125"/>
      <c r="AU9" s="125"/>
      <c r="AV9" s="125"/>
      <c r="AW9" s="125"/>
      <c r="AX9" s="125"/>
      <c r="AY9" s="51"/>
    </row>
    <row r="10" spans="1:51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15"/>
      <c r="N10" s="14"/>
      <c r="O10" s="14"/>
      <c r="Q10" s="14"/>
      <c r="AT10" s="125"/>
      <c r="AU10" s="125"/>
      <c r="AV10" s="125"/>
      <c r="AW10" s="125"/>
      <c r="AX10" s="125"/>
      <c r="AY10" s="51"/>
    </row>
    <row r="11" spans="1:51" ht="15.75" customHeight="1">
      <c r="C11" s="261" t="s">
        <v>6</v>
      </c>
      <c r="D11" s="262"/>
      <c r="E11" s="262"/>
      <c r="F11" s="262"/>
      <c r="G11" s="262"/>
      <c r="H11" s="263"/>
      <c r="I11" s="241" t="s">
        <v>7</v>
      </c>
      <c r="J11" s="265"/>
      <c r="K11" s="265"/>
      <c r="L11" s="254"/>
      <c r="M11" s="241" t="s">
        <v>16</v>
      </c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3"/>
      <c r="AC11" s="241" t="s">
        <v>17</v>
      </c>
      <c r="AD11" s="242"/>
      <c r="AE11" s="242"/>
      <c r="AF11" s="243"/>
      <c r="AG11" s="258" t="s">
        <v>18</v>
      </c>
      <c r="AH11" s="273"/>
      <c r="AI11" s="273"/>
      <c r="AJ11" s="273"/>
      <c r="AK11" s="273"/>
      <c r="AL11" s="273"/>
      <c r="AM11" s="259"/>
      <c r="AN11" s="259"/>
      <c r="AO11" s="259"/>
      <c r="AP11" s="259"/>
      <c r="AQ11" s="259"/>
      <c r="AR11" s="251"/>
      <c r="AS11" s="1"/>
      <c r="AT11" s="50"/>
      <c r="AU11" s="125"/>
      <c r="AV11" s="125"/>
      <c r="AW11" s="125"/>
      <c r="AX11" s="125"/>
      <c r="AY11" s="51"/>
    </row>
    <row r="12" spans="1:51" ht="51" customHeight="1">
      <c r="A12" s="201" t="s">
        <v>0</v>
      </c>
      <c r="B12" s="209" t="s">
        <v>22</v>
      </c>
      <c r="C12" s="255" t="s">
        <v>126</v>
      </c>
      <c r="D12" s="256"/>
      <c r="E12" s="189" t="s">
        <v>162</v>
      </c>
      <c r="F12" s="190"/>
      <c r="G12" s="189" t="s">
        <v>163</v>
      </c>
      <c r="H12" s="190"/>
      <c r="I12" s="189" t="s">
        <v>164</v>
      </c>
      <c r="J12" s="190"/>
      <c r="K12" s="189" t="s">
        <v>108</v>
      </c>
      <c r="L12" s="190"/>
      <c r="M12" s="189" t="s">
        <v>170</v>
      </c>
      <c r="N12" s="190"/>
      <c r="O12" s="189" t="s">
        <v>165</v>
      </c>
      <c r="P12" s="190"/>
      <c r="Q12" s="189" t="s">
        <v>166</v>
      </c>
      <c r="R12" s="190"/>
      <c r="S12" s="189" t="s">
        <v>167</v>
      </c>
      <c r="T12" s="190"/>
      <c r="U12" s="189" t="s">
        <v>131</v>
      </c>
      <c r="V12" s="190"/>
      <c r="W12" s="189" t="s">
        <v>132</v>
      </c>
      <c r="X12" s="190"/>
      <c r="Y12" s="189" t="s">
        <v>109</v>
      </c>
      <c r="Z12" s="190"/>
      <c r="AA12" s="189" t="s">
        <v>110</v>
      </c>
      <c r="AB12" s="190"/>
      <c r="AC12" s="189" t="s">
        <v>104</v>
      </c>
      <c r="AD12" s="256"/>
      <c r="AE12" s="189" t="s">
        <v>168</v>
      </c>
      <c r="AF12" s="190"/>
      <c r="AG12" s="189" t="s">
        <v>135</v>
      </c>
      <c r="AH12" s="190"/>
      <c r="AI12" s="189" t="s">
        <v>169</v>
      </c>
      <c r="AJ12" s="190"/>
      <c r="AK12" s="189" t="s">
        <v>137</v>
      </c>
      <c r="AL12" s="190"/>
      <c r="AM12" s="189" t="s">
        <v>138</v>
      </c>
      <c r="AN12" s="190"/>
      <c r="AO12" s="189" t="s">
        <v>103</v>
      </c>
      <c r="AP12" s="190"/>
      <c r="AQ12" s="189" t="s">
        <v>24</v>
      </c>
      <c r="AR12" s="190"/>
      <c r="AS12" s="40" t="s">
        <v>21</v>
      </c>
      <c r="AT12" s="201" t="s">
        <v>0</v>
      </c>
      <c r="AU12" s="201" t="s">
        <v>22</v>
      </c>
      <c r="AV12" s="125"/>
      <c r="AW12" s="125"/>
      <c r="AX12" s="125"/>
      <c r="AY12" s="51"/>
    </row>
    <row r="13" spans="1:51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8" t="s">
        <v>4</v>
      </c>
      <c r="J13" s="56" t="s">
        <v>119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98" t="s">
        <v>4</v>
      </c>
      <c r="V13" s="56" t="s">
        <v>4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191" t="s">
        <v>4</v>
      </c>
      <c r="AH13" s="56" t="s">
        <v>23</v>
      </c>
      <c r="AI13" s="191" t="s">
        <v>4</v>
      </c>
      <c r="AJ13" s="56" t="s">
        <v>23</v>
      </c>
      <c r="AK13" s="127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202"/>
      <c r="AU13" s="202"/>
      <c r="AV13" s="125"/>
      <c r="AW13" s="125"/>
      <c r="AX13" s="125"/>
      <c r="AY13" s="51"/>
    </row>
    <row r="14" spans="1:51" s="2" customFormat="1" ht="14.25" customHeight="1">
      <c r="A14" s="221"/>
      <c r="B14" s="210"/>
      <c r="C14" s="238"/>
      <c r="D14" s="57">
        <v>45</v>
      </c>
      <c r="E14" s="240"/>
      <c r="F14" s="75">
        <f>D14</f>
        <v>45</v>
      </c>
      <c r="G14" s="192"/>
      <c r="H14" s="75">
        <f>D14</f>
        <v>45</v>
      </c>
      <c r="I14" s="199"/>
      <c r="J14" s="75">
        <f>D14</f>
        <v>45</v>
      </c>
      <c r="K14" s="192"/>
      <c r="L14" s="75">
        <f>D14</f>
        <v>45</v>
      </c>
      <c r="M14" s="192"/>
      <c r="N14" s="75">
        <f>D14</f>
        <v>45</v>
      </c>
      <c r="O14" s="192"/>
      <c r="P14" s="75">
        <f>D14</f>
        <v>45</v>
      </c>
      <c r="Q14" s="192"/>
      <c r="R14" s="75">
        <f>D14</f>
        <v>45</v>
      </c>
      <c r="S14" s="192"/>
      <c r="T14" s="75">
        <f>H14</f>
        <v>45</v>
      </c>
      <c r="U14" s="199"/>
      <c r="V14" s="75">
        <f>D14</f>
        <v>45</v>
      </c>
      <c r="W14" s="192"/>
      <c r="X14" s="75">
        <f>D14</f>
        <v>45</v>
      </c>
      <c r="Y14" s="192"/>
      <c r="Z14" s="75">
        <f>D14</f>
        <v>45</v>
      </c>
      <c r="AA14" s="192"/>
      <c r="AB14" s="75">
        <f>D14</f>
        <v>45</v>
      </c>
      <c r="AC14" s="192"/>
      <c r="AD14" s="75">
        <f>D14</f>
        <v>45</v>
      </c>
      <c r="AE14" s="192"/>
      <c r="AF14" s="75">
        <f>D14</f>
        <v>45</v>
      </c>
      <c r="AG14" s="192"/>
      <c r="AH14" s="75">
        <f>D14</f>
        <v>45</v>
      </c>
      <c r="AI14" s="192"/>
      <c r="AJ14" s="75">
        <f>F14</f>
        <v>45</v>
      </c>
      <c r="AK14" s="110"/>
      <c r="AL14" s="110">
        <f>D14</f>
        <v>45</v>
      </c>
      <c r="AM14" s="192"/>
      <c r="AN14" s="75">
        <f>D14</f>
        <v>45</v>
      </c>
      <c r="AO14" s="192"/>
      <c r="AP14" s="75">
        <f>F14</f>
        <v>45</v>
      </c>
      <c r="AQ14" s="192"/>
      <c r="AR14" s="75">
        <f>D14</f>
        <v>45</v>
      </c>
      <c r="AS14" s="42"/>
      <c r="AT14" s="203"/>
      <c r="AU14" s="203"/>
      <c r="AV14" s="53"/>
      <c r="AW14" s="53"/>
      <c r="AX14" s="53"/>
      <c r="AY14" s="52"/>
    </row>
    <row r="15" spans="1:51">
      <c r="A15" s="92">
        <v>1</v>
      </c>
      <c r="B15" s="109" t="s">
        <v>116</v>
      </c>
      <c r="C15" s="54"/>
      <c r="D15" s="82"/>
      <c r="E15" s="54"/>
      <c r="F15" s="170">
        <f>E15*F14</f>
        <v>0</v>
      </c>
      <c r="G15" s="54"/>
      <c r="H15" s="170"/>
      <c r="I15" s="170"/>
      <c r="J15" s="170"/>
      <c r="K15" s="54"/>
      <c r="L15" s="170"/>
      <c r="M15" s="54"/>
      <c r="N15" s="170"/>
      <c r="O15" s="54"/>
      <c r="P15" s="170"/>
      <c r="Q15" s="54"/>
      <c r="R15" s="170"/>
      <c r="S15" s="170"/>
      <c r="T15" s="170"/>
      <c r="U15" s="170"/>
      <c r="V15" s="170"/>
      <c r="W15" s="54"/>
      <c r="X15" s="82"/>
      <c r="Y15" s="54"/>
      <c r="Z15" s="170"/>
      <c r="AA15" s="54"/>
      <c r="AB15" s="170"/>
      <c r="AC15" s="54"/>
      <c r="AD15" s="170"/>
      <c r="AE15" s="54"/>
      <c r="AF15" s="170"/>
      <c r="AG15" s="54"/>
      <c r="AH15" s="170"/>
      <c r="AI15" s="170"/>
      <c r="AJ15" s="170"/>
      <c r="AK15" s="170"/>
      <c r="AL15" s="170"/>
      <c r="AM15" s="54"/>
      <c r="AN15" s="170"/>
      <c r="AO15" s="170"/>
      <c r="AP15" s="170"/>
      <c r="AQ15" s="173"/>
      <c r="AR15" s="170"/>
      <c r="AS15" s="74">
        <f>D15+F15+H15+J15+L15+N15+P15+R15+T15+V15+X15+Z15+AB15+AD15+AF15+AH15+AJ15+AL15+AN15+AP15+AR15</f>
        <v>0</v>
      </c>
      <c r="AT15" s="92">
        <v>1</v>
      </c>
      <c r="AU15" s="109" t="s">
        <v>116</v>
      </c>
      <c r="AV15" s="125"/>
      <c r="AW15" s="125"/>
      <c r="AX15" s="125"/>
      <c r="AY15" s="51"/>
    </row>
    <row r="16" spans="1:51">
      <c r="A16" s="92">
        <v>2</v>
      </c>
      <c r="B16" s="93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70"/>
      <c r="I16" s="170"/>
      <c r="J16" s="170"/>
      <c r="K16" s="54"/>
      <c r="L16" s="170"/>
      <c r="M16" s="54"/>
      <c r="N16" s="170"/>
      <c r="O16" s="54"/>
      <c r="P16" s="82"/>
      <c r="Q16" s="54"/>
      <c r="R16" s="170"/>
      <c r="S16" s="170"/>
      <c r="T16" s="170"/>
      <c r="U16" s="170"/>
      <c r="V16" s="170"/>
      <c r="W16" s="54"/>
      <c r="X16" s="82">
        <f>W16*X14</f>
        <v>0</v>
      </c>
      <c r="Y16" s="54"/>
      <c r="Z16" s="170"/>
      <c r="AA16" s="54"/>
      <c r="AB16" s="170"/>
      <c r="AC16" s="54"/>
      <c r="AD16" s="82"/>
      <c r="AE16" s="54"/>
      <c r="AF16" s="82">
        <f>AE16*AF14</f>
        <v>0</v>
      </c>
      <c r="AG16" s="54"/>
      <c r="AH16" s="170"/>
      <c r="AI16" s="82"/>
      <c r="AJ16" s="82"/>
      <c r="AK16" s="82"/>
      <c r="AL16" s="82"/>
      <c r="AM16" s="54"/>
      <c r="AN16" s="170"/>
      <c r="AO16" s="170"/>
      <c r="AP16" s="170"/>
      <c r="AQ16" s="173"/>
      <c r="AR16" s="170"/>
      <c r="AS16" s="74">
        <f t="shared" ref="AS16:AS45" si="0">D16+F16+H16+J16+L16+N16+P16+R16+T16+V16+X16+Z16+AB16+AD16+AF16+AH16+AJ16+AL16+AN16+AP16+AR16</f>
        <v>0</v>
      </c>
      <c r="AT16" s="92">
        <v>2</v>
      </c>
      <c r="AU16" s="93" t="s">
        <v>1</v>
      </c>
      <c r="AV16" s="125"/>
      <c r="AW16" s="125"/>
      <c r="AX16" s="125"/>
      <c r="AY16" s="51"/>
    </row>
    <row r="17" spans="1:51">
      <c r="A17" s="92">
        <v>3</v>
      </c>
      <c r="B17" s="93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82"/>
      <c r="J17" s="82"/>
      <c r="K17" s="54"/>
      <c r="L17" s="170"/>
      <c r="M17" s="54"/>
      <c r="N17" s="170"/>
      <c r="O17" s="54"/>
      <c r="P17" s="82">
        <f>O17*P14</f>
        <v>0</v>
      </c>
      <c r="Q17" s="54"/>
      <c r="R17" s="82">
        <f>Q17*R14</f>
        <v>0</v>
      </c>
      <c r="S17" s="159"/>
      <c r="T17" s="82"/>
      <c r="U17" s="82"/>
      <c r="V17" s="82"/>
      <c r="W17" s="54"/>
      <c r="X17" s="170"/>
      <c r="Y17" s="54"/>
      <c r="Z17" s="170"/>
      <c r="AA17" s="54"/>
      <c r="AB17" s="170"/>
      <c r="AC17" s="54"/>
      <c r="AD17" s="82"/>
      <c r="AE17" s="54"/>
      <c r="AF17" s="82">
        <f>AE17*AF14</f>
        <v>0</v>
      </c>
      <c r="AG17" s="54"/>
      <c r="AH17" s="82"/>
      <c r="AI17" s="82"/>
      <c r="AJ17" s="82">
        <f>AI17*AJ14</f>
        <v>0</v>
      </c>
      <c r="AK17" s="82"/>
      <c r="AL17" s="82"/>
      <c r="AM17" s="54"/>
      <c r="AN17" s="170"/>
      <c r="AO17" s="170"/>
      <c r="AP17" s="170"/>
      <c r="AQ17" s="173"/>
      <c r="AR17" s="170"/>
      <c r="AS17" s="74">
        <f t="shared" si="0"/>
        <v>0</v>
      </c>
      <c r="AT17" s="92">
        <v>3</v>
      </c>
      <c r="AU17" s="93" t="s">
        <v>2</v>
      </c>
      <c r="AV17" s="125"/>
      <c r="AW17" s="125"/>
      <c r="AX17" s="125"/>
      <c r="AY17" s="51"/>
    </row>
    <row r="18" spans="1:51">
      <c r="A18" s="92">
        <v>4</v>
      </c>
      <c r="B18" s="93" t="s">
        <v>3</v>
      </c>
      <c r="C18" s="54"/>
      <c r="D18" s="82">
        <f>C18*D14</f>
        <v>0</v>
      </c>
      <c r="E18" s="54"/>
      <c r="F18" s="170"/>
      <c r="G18" s="54"/>
      <c r="H18" s="82"/>
      <c r="I18" s="82"/>
      <c r="J18" s="82"/>
      <c r="K18" s="54"/>
      <c r="L18" s="170"/>
      <c r="M18" s="54"/>
      <c r="N18" s="170"/>
      <c r="O18" s="54"/>
      <c r="P18" s="82">
        <f>O18*P14</f>
        <v>0</v>
      </c>
      <c r="Q18" s="54"/>
      <c r="R18" s="82">
        <f>Q18*R14</f>
        <v>0</v>
      </c>
      <c r="S18" s="170"/>
      <c r="T18" s="82">
        <f>S18*T14</f>
        <v>0</v>
      </c>
      <c r="U18" s="170"/>
      <c r="V18" s="82">
        <f>U18*V14</f>
        <v>0</v>
      </c>
      <c r="W18" s="54"/>
      <c r="X18" s="170"/>
      <c r="Y18" s="54"/>
      <c r="Z18" s="170"/>
      <c r="AA18" s="54"/>
      <c r="AB18" s="170"/>
      <c r="AC18" s="54"/>
      <c r="AD18" s="82"/>
      <c r="AE18" s="54"/>
      <c r="AF18" s="82">
        <f>AE18*AF14</f>
        <v>0</v>
      </c>
      <c r="AG18" s="54"/>
      <c r="AH18" s="82"/>
      <c r="AI18" s="82"/>
      <c r="AJ18" s="82">
        <f>AI18*AJ14</f>
        <v>0</v>
      </c>
      <c r="AK18" s="159"/>
      <c r="AL18" s="82"/>
      <c r="AM18" s="54"/>
      <c r="AN18" s="170"/>
      <c r="AO18" s="170"/>
      <c r="AP18" s="170"/>
      <c r="AQ18" s="173"/>
      <c r="AR18" s="170"/>
      <c r="AS18" s="74">
        <f t="shared" si="0"/>
        <v>0</v>
      </c>
      <c r="AT18" s="92">
        <v>4</v>
      </c>
      <c r="AU18" s="93" t="s">
        <v>3</v>
      </c>
      <c r="AV18" s="125"/>
      <c r="AW18" s="125"/>
      <c r="AX18" s="125"/>
      <c r="AY18" s="51"/>
    </row>
    <row r="19" spans="1:51">
      <c r="A19" s="92">
        <v>5</v>
      </c>
      <c r="B19" s="93" t="s">
        <v>117</v>
      </c>
      <c r="C19" s="54"/>
      <c r="D19" s="170"/>
      <c r="E19" s="54"/>
      <c r="F19" s="82"/>
      <c r="G19" s="54"/>
      <c r="H19" s="170">
        <f>G19*H14</f>
        <v>0</v>
      </c>
      <c r="I19" s="170"/>
      <c r="J19" s="170"/>
      <c r="K19" s="54"/>
      <c r="L19" s="170"/>
      <c r="M19" s="54"/>
      <c r="N19" s="170"/>
      <c r="O19" s="54"/>
      <c r="P19" s="170"/>
      <c r="Q19" s="54"/>
      <c r="R19" s="170"/>
      <c r="S19" s="170"/>
      <c r="T19" s="170"/>
      <c r="U19" s="170"/>
      <c r="V19" s="170"/>
      <c r="W19" s="54"/>
      <c r="X19" s="170"/>
      <c r="Y19" s="54"/>
      <c r="Z19" s="170"/>
      <c r="AA19" s="54"/>
      <c r="AB19" s="170"/>
      <c r="AC19" s="54"/>
      <c r="AD19" s="170"/>
      <c r="AE19" s="54"/>
      <c r="AF19" s="82"/>
      <c r="AG19" s="54"/>
      <c r="AH19" s="170"/>
      <c r="AI19" s="82"/>
      <c r="AJ19" s="170"/>
      <c r="AK19" s="170"/>
      <c r="AL19" s="170"/>
      <c r="AM19" s="54"/>
      <c r="AN19" s="170"/>
      <c r="AO19" s="170"/>
      <c r="AP19" s="170"/>
      <c r="AQ19" s="173"/>
      <c r="AR19" s="170"/>
      <c r="AS19" s="74">
        <f t="shared" si="0"/>
        <v>0</v>
      </c>
      <c r="AT19" s="92">
        <v>5</v>
      </c>
      <c r="AU19" s="93" t="s">
        <v>117</v>
      </c>
      <c r="AV19" s="125"/>
      <c r="AW19" s="125"/>
      <c r="AX19" s="125"/>
      <c r="AY19" s="51"/>
    </row>
    <row r="20" spans="1:51">
      <c r="A20" s="92">
        <v>6</v>
      </c>
      <c r="B20" s="93" t="s">
        <v>5</v>
      </c>
      <c r="C20" s="54"/>
      <c r="D20" s="82"/>
      <c r="E20" s="54"/>
      <c r="F20" s="170"/>
      <c r="G20" s="54"/>
      <c r="H20" s="82">
        <f>G20*H14</f>
        <v>0</v>
      </c>
      <c r="I20" s="82"/>
      <c r="J20" s="82"/>
      <c r="K20" s="54"/>
      <c r="L20" s="170"/>
      <c r="M20" s="54"/>
      <c r="N20" s="170"/>
      <c r="O20" s="54"/>
      <c r="P20" s="170"/>
      <c r="Q20" s="54"/>
      <c r="R20" s="170"/>
      <c r="S20" s="170"/>
      <c r="T20" s="170"/>
      <c r="U20" s="170"/>
      <c r="V20" s="170"/>
      <c r="W20" s="54"/>
      <c r="X20" s="170"/>
      <c r="Y20" s="54"/>
      <c r="Z20" s="170"/>
      <c r="AA20" s="54"/>
      <c r="AB20" s="170"/>
      <c r="AC20" s="54"/>
      <c r="AD20" s="170"/>
      <c r="AE20" s="54"/>
      <c r="AF20" s="82"/>
      <c r="AG20" s="54"/>
      <c r="AH20" s="170"/>
      <c r="AI20" s="82"/>
      <c r="AJ20" s="170"/>
      <c r="AK20" s="170"/>
      <c r="AL20" s="170"/>
      <c r="AM20" s="54"/>
      <c r="AN20" s="170"/>
      <c r="AO20" s="170"/>
      <c r="AP20" s="170"/>
      <c r="AQ20" s="173"/>
      <c r="AR20" s="170"/>
      <c r="AS20" s="74">
        <f t="shared" si="0"/>
        <v>0</v>
      </c>
      <c r="AT20" s="92">
        <v>6</v>
      </c>
      <c r="AU20" s="93" t="s">
        <v>5</v>
      </c>
      <c r="AV20" s="125"/>
      <c r="AW20" s="125"/>
      <c r="AX20" s="125"/>
      <c r="AY20" s="51"/>
    </row>
    <row r="21" spans="1:51">
      <c r="A21" s="92">
        <v>7</v>
      </c>
      <c r="B21" s="93" t="s">
        <v>19</v>
      </c>
      <c r="C21" s="54"/>
      <c r="D21" s="82"/>
      <c r="E21" s="54"/>
      <c r="F21" s="170"/>
      <c r="G21" s="54"/>
      <c r="H21" s="82"/>
      <c r="I21" s="82"/>
      <c r="J21" s="82"/>
      <c r="K21" s="54"/>
      <c r="L21" s="82">
        <f>L14*K21</f>
        <v>0</v>
      </c>
      <c r="M21" s="54"/>
      <c r="N21" s="170"/>
      <c r="O21" s="54"/>
      <c r="P21" s="82">
        <f>O21*P14</f>
        <v>0</v>
      </c>
      <c r="Q21" s="54"/>
      <c r="R21" s="82">
        <f>Q21*R14</f>
        <v>0</v>
      </c>
      <c r="S21" s="170"/>
      <c r="T21" s="170"/>
      <c r="U21" s="170"/>
      <c r="V21" s="170"/>
      <c r="W21" s="54"/>
      <c r="X21" s="170"/>
      <c r="Y21" s="54"/>
      <c r="Z21" s="170"/>
      <c r="AA21" s="54"/>
      <c r="AB21" s="170"/>
      <c r="AC21" s="54"/>
      <c r="AD21" s="170"/>
      <c r="AE21" s="54"/>
      <c r="AF21" s="82">
        <f>AE21*AF14</f>
        <v>0</v>
      </c>
      <c r="AG21" s="54"/>
      <c r="AH21" s="170"/>
      <c r="AI21" s="82"/>
      <c r="AJ21" s="82">
        <f>AI21*AJ14</f>
        <v>0</v>
      </c>
      <c r="AK21" s="82"/>
      <c r="AL21" s="82"/>
      <c r="AM21" s="54"/>
      <c r="AN21" s="170"/>
      <c r="AO21" s="170"/>
      <c r="AP21" s="170"/>
      <c r="AQ21" s="173"/>
      <c r="AR21" s="170"/>
      <c r="AS21" s="74">
        <f t="shared" si="0"/>
        <v>0</v>
      </c>
      <c r="AT21" s="92">
        <v>7</v>
      </c>
      <c r="AU21" s="93" t="s">
        <v>19</v>
      </c>
      <c r="AV21" s="125"/>
      <c r="AW21" s="125"/>
      <c r="AX21" s="125"/>
      <c r="AY21" s="51"/>
    </row>
    <row r="22" spans="1:51">
      <c r="A22" s="92">
        <v>8</v>
      </c>
      <c r="B22" s="94" t="s">
        <v>133</v>
      </c>
      <c r="C22" s="54"/>
      <c r="D22" s="82"/>
      <c r="E22" s="54"/>
      <c r="F22" s="170"/>
      <c r="G22" s="54"/>
      <c r="H22" s="170"/>
      <c r="I22" s="170"/>
      <c r="J22" s="170"/>
      <c r="K22" s="54"/>
      <c r="L22" s="82"/>
      <c r="M22" s="54"/>
      <c r="N22" s="170"/>
      <c r="O22" s="54"/>
      <c r="P22" s="170"/>
      <c r="Q22" s="54"/>
      <c r="R22" s="170"/>
      <c r="S22" s="170"/>
      <c r="T22" s="82"/>
      <c r="U22" s="82"/>
      <c r="V22" s="82"/>
      <c r="W22" s="54"/>
      <c r="X22" s="170"/>
      <c r="Y22" s="54"/>
      <c r="Z22" s="170"/>
      <c r="AA22" s="54"/>
      <c r="AB22" s="170"/>
      <c r="AC22" s="54"/>
      <c r="AD22" s="170"/>
      <c r="AE22" s="54"/>
      <c r="AF22" s="82"/>
      <c r="AG22" s="54"/>
      <c r="AH22" s="82">
        <f>AG22*AH14</f>
        <v>0</v>
      </c>
      <c r="AI22" s="82"/>
      <c r="AJ22" s="170"/>
      <c r="AK22" s="170"/>
      <c r="AL22" s="170"/>
      <c r="AM22" s="54"/>
      <c r="AN22" s="170"/>
      <c r="AO22" s="170"/>
      <c r="AP22" s="170"/>
      <c r="AQ22" s="173"/>
      <c r="AR22" s="170"/>
      <c r="AS22" s="74">
        <f t="shared" si="0"/>
        <v>0</v>
      </c>
      <c r="AT22" s="92">
        <v>8</v>
      </c>
      <c r="AU22" s="94" t="s">
        <v>133</v>
      </c>
      <c r="AV22" s="125"/>
      <c r="AW22" s="125"/>
      <c r="AX22" s="125"/>
      <c r="AY22" s="51"/>
    </row>
    <row r="23" spans="1:51">
      <c r="A23" s="92">
        <v>9</v>
      </c>
      <c r="B23" s="93" t="s">
        <v>8</v>
      </c>
      <c r="C23" s="54"/>
      <c r="D23" s="170"/>
      <c r="E23" s="54"/>
      <c r="F23" s="170"/>
      <c r="G23" s="54"/>
      <c r="H23" s="170"/>
      <c r="I23" s="170"/>
      <c r="J23" s="170"/>
      <c r="K23" s="54"/>
      <c r="L23" s="170"/>
      <c r="M23" s="54"/>
      <c r="N23" s="82"/>
      <c r="O23" s="54"/>
      <c r="P23" s="82">
        <f>O23*P14</f>
        <v>0</v>
      </c>
      <c r="Q23" s="54"/>
      <c r="R23" s="82"/>
      <c r="S23" s="82"/>
      <c r="T23" s="82"/>
      <c r="U23" s="172"/>
      <c r="V23" s="82">
        <f>U23*V14</f>
        <v>0</v>
      </c>
      <c r="W23" s="54"/>
      <c r="X23" s="170"/>
      <c r="Y23" s="54"/>
      <c r="Z23" s="170"/>
      <c r="AA23" s="54"/>
      <c r="AB23" s="170"/>
      <c r="AC23" s="54"/>
      <c r="AD23" s="170"/>
      <c r="AE23" s="54"/>
      <c r="AF23" s="82"/>
      <c r="AG23" s="54"/>
      <c r="AH23" s="82"/>
      <c r="AI23" s="82"/>
      <c r="AJ23" s="82">
        <f>AI23*AJ14</f>
        <v>0</v>
      </c>
      <c r="AK23" s="82"/>
      <c r="AL23" s="82"/>
      <c r="AM23" s="54"/>
      <c r="AN23" s="170"/>
      <c r="AO23" s="170"/>
      <c r="AP23" s="170"/>
      <c r="AQ23" s="173"/>
      <c r="AR23" s="170"/>
      <c r="AS23" s="74">
        <f t="shared" si="0"/>
        <v>0</v>
      </c>
      <c r="AT23" s="92">
        <v>9</v>
      </c>
      <c r="AU23" s="93" t="s">
        <v>8</v>
      </c>
      <c r="AV23" s="125"/>
      <c r="AW23" s="125"/>
      <c r="AX23" s="125"/>
      <c r="AY23" s="51"/>
    </row>
    <row r="24" spans="1:51">
      <c r="A24" s="92">
        <v>10</v>
      </c>
      <c r="B24" s="93" t="s">
        <v>118</v>
      </c>
      <c r="C24" s="54"/>
      <c r="D24" s="170"/>
      <c r="E24" s="54"/>
      <c r="F24" s="170"/>
      <c r="G24" s="54"/>
      <c r="H24" s="170"/>
      <c r="I24" s="170"/>
      <c r="J24" s="170"/>
      <c r="K24" s="54"/>
      <c r="L24" s="170"/>
      <c r="M24" s="54"/>
      <c r="N24" s="82"/>
      <c r="O24" s="54"/>
      <c r="P24" s="170"/>
      <c r="Q24" s="54"/>
      <c r="R24" s="170"/>
      <c r="S24" s="170"/>
      <c r="T24" s="170"/>
      <c r="U24" s="170"/>
      <c r="V24" s="170"/>
      <c r="W24" s="54"/>
      <c r="X24" s="170"/>
      <c r="Y24" s="54"/>
      <c r="Z24" s="170"/>
      <c r="AA24" s="54"/>
      <c r="AB24" s="170"/>
      <c r="AC24" s="54"/>
      <c r="AD24" s="170"/>
      <c r="AE24" s="54"/>
      <c r="AF24" s="82">
        <f>AE24*AF14</f>
        <v>0</v>
      </c>
      <c r="AG24" s="54"/>
      <c r="AH24" s="82"/>
      <c r="AI24" s="82"/>
      <c r="AJ24" s="82">
        <f>AI24*AJ14</f>
        <v>0</v>
      </c>
      <c r="AK24" s="170"/>
      <c r="AL24" s="170"/>
      <c r="AM24" s="54"/>
      <c r="AN24" s="170"/>
      <c r="AO24" s="170"/>
      <c r="AP24" s="170"/>
      <c r="AQ24" s="173"/>
      <c r="AR24" s="170"/>
      <c r="AS24" s="74">
        <f t="shared" si="0"/>
        <v>0</v>
      </c>
      <c r="AT24" s="92">
        <v>10</v>
      </c>
      <c r="AU24" s="93" t="s">
        <v>118</v>
      </c>
      <c r="AV24" s="125"/>
      <c r="AW24" s="125"/>
      <c r="AX24" s="125"/>
      <c r="AY24" s="51"/>
    </row>
    <row r="25" spans="1:51">
      <c r="A25" s="92">
        <v>11</v>
      </c>
      <c r="B25" s="93" t="s">
        <v>9</v>
      </c>
      <c r="C25" s="54"/>
      <c r="D25" s="170"/>
      <c r="E25" s="54"/>
      <c r="F25" s="170"/>
      <c r="G25" s="54"/>
      <c r="H25" s="170"/>
      <c r="I25" s="170"/>
      <c r="J25" s="170"/>
      <c r="K25" s="54"/>
      <c r="L25" s="170"/>
      <c r="M25" s="54"/>
      <c r="N25" s="82">
        <f>M25*N14</f>
        <v>0</v>
      </c>
      <c r="O25" s="54"/>
      <c r="P25" s="82">
        <f>O25*P14</f>
        <v>0</v>
      </c>
      <c r="Q25" s="54"/>
      <c r="R25" s="82"/>
      <c r="S25" s="170"/>
      <c r="T25" s="170"/>
      <c r="U25" s="170"/>
      <c r="V25" s="170"/>
      <c r="W25" s="54"/>
      <c r="X25" s="170"/>
      <c r="Y25" s="54"/>
      <c r="Z25" s="170"/>
      <c r="AA25" s="54"/>
      <c r="AB25" s="170"/>
      <c r="AC25" s="54"/>
      <c r="AD25" s="170"/>
      <c r="AE25" s="54"/>
      <c r="AF25" s="82">
        <f>AE25*AF14</f>
        <v>0</v>
      </c>
      <c r="AG25" s="54"/>
      <c r="AH25" s="82"/>
      <c r="AI25" s="82"/>
      <c r="AJ25" s="82"/>
      <c r="AK25" s="82"/>
      <c r="AL25" s="82"/>
      <c r="AM25" s="54"/>
      <c r="AN25" s="170"/>
      <c r="AO25" s="170"/>
      <c r="AP25" s="170"/>
      <c r="AQ25" s="173"/>
      <c r="AR25" s="170"/>
      <c r="AS25" s="74">
        <f t="shared" si="0"/>
        <v>0</v>
      </c>
      <c r="AT25" s="92">
        <v>11</v>
      </c>
      <c r="AU25" s="93" t="s">
        <v>9</v>
      </c>
      <c r="AV25" s="125"/>
      <c r="AW25" s="125"/>
      <c r="AX25" s="125"/>
      <c r="AY25" s="51"/>
    </row>
    <row r="26" spans="1:51">
      <c r="A26" s="92">
        <v>12</v>
      </c>
      <c r="B26" s="93" t="s">
        <v>20</v>
      </c>
      <c r="C26" s="54"/>
      <c r="D26" s="170"/>
      <c r="E26" s="54"/>
      <c r="F26" s="170"/>
      <c r="G26" s="54"/>
      <c r="H26" s="170"/>
      <c r="I26" s="170"/>
      <c r="J26" s="82">
        <f>I26*J14</f>
        <v>0</v>
      </c>
      <c r="K26" s="54"/>
      <c r="L26" s="170"/>
      <c r="M26" s="54"/>
      <c r="N26" s="170"/>
      <c r="O26" s="54"/>
      <c r="P26" s="82"/>
      <c r="Q26" s="54"/>
      <c r="R26" s="82"/>
      <c r="S26" s="82"/>
      <c r="T26" s="82"/>
      <c r="U26" s="82"/>
      <c r="V26" s="82"/>
      <c r="W26" s="54"/>
      <c r="X26" s="170"/>
      <c r="Y26" s="54"/>
      <c r="Z26" s="170"/>
      <c r="AA26" s="54"/>
      <c r="AB26" s="170"/>
      <c r="AC26" s="54"/>
      <c r="AD26" s="170"/>
      <c r="AE26" s="54"/>
      <c r="AF26" s="82"/>
      <c r="AG26" s="54"/>
      <c r="AH26" s="82"/>
      <c r="AI26" s="82"/>
      <c r="AJ26" s="170"/>
      <c r="AK26" s="170"/>
      <c r="AL26" s="82">
        <f>AK26*AL14</f>
        <v>0</v>
      </c>
      <c r="AM26" s="54"/>
      <c r="AN26" s="170"/>
      <c r="AO26" s="170"/>
      <c r="AP26" s="170"/>
      <c r="AQ26" s="173"/>
      <c r="AR26" s="170"/>
      <c r="AS26" s="74">
        <f t="shared" si="0"/>
        <v>0</v>
      </c>
      <c r="AT26" s="92">
        <v>12</v>
      </c>
      <c r="AU26" s="93" t="s">
        <v>20</v>
      </c>
      <c r="AV26" s="125"/>
      <c r="AW26" s="125"/>
      <c r="AX26" s="125"/>
      <c r="AY26" s="51"/>
    </row>
    <row r="27" spans="1:51">
      <c r="A27" s="92">
        <v>13</v>
      </c>
      <c r="B27" s="93" t="s">
        <v>10</v>
      </c>
      <c r="C27" s="54"/>
      <c r="D27" s="170"/>
      <c r="E27" s="54"/>
      <c r="F27" s="170"/>
      <c r="G27" s="54"/>
      <c r="H27" s="170"/>
      <c r="I27" s="170"/>
      <c r="J27" s="170"/>
      <c r="K27" s="54"/>
      <c r="L27" s="170"/>
      <c r="M27" s="54"/>
      <c r="N27" s="82"/>
      <c r="O27" s="54"/>
      <c r="P27" s="82">
        <f>O27*P14</f>
        <v>0</v>
      </c>
      <c r="Q27" s="54"/>
      <c r="R27" s="170"/>
      <c r="S27" s="81"/>
      <c r="T27" s="82"/>
      <c r="U27" s="82"/>
      <c r="V27" s="82"/>
      <c r="W27" s="54"/>
      <c r="X27" s="170"/>
      <c r="Y27" s="54"/>
      <c r="Z27" s="170"/>
      <c r="AA27" s="54"/>
      <c r="AB27" s="170"/>
      <c r="AC27" s="54"/>
      <c r="AD27" s="170"/>
      <c r="AE27" s="54"/>
      <c r="AF27" s="82"/>
      <c r="AG27" s="54"/>
      <c r="AH27" s="82"/>
      <c r="AI27" s="82"/>
      <c r="AJ27" s="82">
        <f>AI27*AJ14</f>
        <v>0</v>
      </c>
      <c r="AK27" s="170"/>
      <c r="AL27" s="170"/>
      <c r="AM27" s="54"/>
      <c r="AN27" s="170"/>
      <c r="AO27" s="170"/>
      <c r="AP27" s="170"/>
      <c r="AQ27" s="173"/>
      <c r="AR27" s="170"/>
      <c r="AS27" s="74">
        <f t="shared" si="0"/>
        <v>0</v>
      </c>
      <c r="AT27" s="92">
        <v>13</v>
      </c>
      <c r="AU27" s="93" t="s">
        <v>10</v>
      </c>
      <c r="AV27" s="125"/>
      <c r="AW27" s="125"/>
      <c r="AX27" s="125"/>
      <c r="AY27" s="51"/>
    </row>
    <row r="28" spans="1:51">
      <c r="A28" s="92">
        <v>14</v>
      </c>
      <c r="B28" s="93" t="s">
        <v>11</v>
      </c>
      <c r="C28" s="54"/>
      <c r="D28" s="170"/>
      <c r="E28" s="54"/>
      <c r="F28" s="170"/>
      <c r="G28" s="54"/>
      <c r="H28" s="170"/>
      <c r="I28" s="170"/>
      <c r="J28" s="170"/>
      <c r="K28" s="54"/>
      <c r="L28" s="170"/>
      <c r="M28" s="54"/>
      <c r="N28" s="82">
        <f>M28*N14</f>
        <v>0</v>
      </c>
      <c r="O28" s="54"/>
      <c r="P28" s="82">
        <f>O28*P14</f>
        <v>0</v>
      </c>
      <c r="Q28" s="54"/>
      <c r="R28" s="82">
        <f>Q28*R14</f>
        <v>0</v>
      </c>
      <c r="S28" s="82"/>
      <c r="T28" s="82"/>
      <c r="U28" s="81"/>
      <c r="V28" s="82">
        <f>U28*V14</f>
        <v>0</v>
      </c>
      <c r="W28" s="54"/>
      <c r="X28" s="170"/>
      <c r="Y28" s="54"/>
      <c r="Z28" s="170"/>
      <c r="AA28" s="54"/>
      <c r="AB28" s="170"/>
      <c r="AC28" s="54"/>
      <c r="AD28" s="170"/>
      <c r="AE28" s="54"/>
      <c r="AF28" s="82">
        <f>AE28*AF14</f>
        <v>0</v>
      </c>
      <c r="AG28" s="54"/>
      <c r="AH28" s="82"/>
      <c r="AI28" s="82"/>
      <c r="AJ28" s="82"/>
      <c r="AK28" s="82"/>
      <c r="AL28" s="82"/>
      <c r="AM28" s="54"/>
      <c r="AN28" s="170"/>
      <c r="AO28" s="170"/>
      <c r="AP28" s="170"/>
      <c r="AQ28" s="173"/>
      <c r="AR28" s="170"/>
      <c r="AS28" s="74">
        <f t="shared" si="0"/>
        <v>0</v>
      </c>
      <c r="AT28" s="92">
        <v>14</v>
      </c>
      <c r="AU28" s="93" t="s">
        <v>11</v>
      </c>
      <c r="AV28" s="125"/>
      <c r="AW28" s="125"/>
      <c r="AX28" s="125"/>
      <c r="AY28" s="51"/>
    </row>
    <row r="29" spans="1:51">
      <c r="A29" s="92">
        <v>15</v>
      </c>
      <c r="B29" s="94" t="s">
        <v>105</v>
      </c>
      <c r="C29" s="54"/>
      <c r="D29" s="170"/>
      <c r="E29" s="54"/>
      <c r="F29" s="170"/>
      <c r="G29" s="54"/>
      <c r="H29" s="170"/>
      <c r="I29" s="170"/>
      <c r="J29" s="170"/>
      <c r="K29" s="54"/>
      <c r="L29" s="170"/>
      <c r="M29" s="54"/>
      <c r="N29" s="170"/>
      <c r="O29" s="54"/>
      <c r="P29" s="82"/>
      <c r="Q29" s="54"/>
      <c r="R29" s="170"/>
      <c r="S29" s="82"/>
      <c r="T29" s="82"/>
      <c r="U29" s="82"/>
      <c r="V29" s="82"/>
      <c r="W29" s="54"/>
      <c r="X29" s="170"/>
      <c r="Y29" s="54"/>
      <c r="Z29" s="170"/>
      <c r="AA29" s="54"/>
      <c r="AB29" s="170"/>
      <c r="AC29" s="54"/>
      <c r="AD29" s="170"/>
      <c r="AE29" s="54"/>
      <c r="AF29" s="82"/>
      <c r="AG29" s="54"/>
      <c r="AH29" s="82"/>
      <c r="AI29" s="82"/>
      <c r="AJ29" s="82"/>
      <c r="AK29" s="159"/>
      <c r="AL29" s="82"/>
      <c r="AM29" s="54"/>
      <c r="AN29" s="170"/>
      <c r="AO29" s="170"/>
      <c r="AP29" s="170"/>
      <c r="AQ29" s="173"/>
      <c r="AR29" s="170"/>
      <c r="AS29" s="74">
        <f t="shared" si="0"/>
        <v>0</v>
      </c>
      <c r="AT29" s="92">
        <v>15</v>
      </c>
      <c r="AU29" s="94" t="s">
        <v>105</v>
      </c>
      <c r="AV29" s="125"/>
      <c r="AW29" s="125"/>
      <c r="AX29" s="125"/>
      <c r="AY29" s="51"/>
    </row>
    <row r="30" spans="1:51">
      <c r="A30" s="92">
        <v>16</v>
      </c>
      <c r="B30" s="93" t="s">
        <v>12</v>
      </c>
      <c r="C30" s="54"/>
      <c r="D30" s="170"/>
      <c r="E30" s="54"/>
      <c r="F30" s="170"/>
      <c r="G30" s="54"/>
      <c r="H30" s="170"/>
      <c r="I30" s="170"/>
      <c r="J30" s="170"/>
      <c r="K30" s="54"/>
      <c r="L30" s="170"/>
      <c r="M30" s="54"/>
      <c r="N30" s="170"/>
      <c r="O30" s="54"/>
      <c r="P30" s="82"/>
      <c r="Q30" s="54"/>
      <c r="R30" s="82"/>
      <c r="S30" s="82"/>
      <c r="T30" s="82"/>
      <c r="U30" s="159"/>
      <c r="V30" s="82">
        <f>U30*V14</f>
        <v>0</v>
      </c>
      <c r="W30" s="54"/>
      <c r="X30" s="170"/>
      <c r="Y30" s="54"/>
      <c r="Z30" s="170"/>
      <c r="AA30" s="54"/>
      <c r="AB30" s="170"/>
      <c r="AC30" s="54"/>
      <c r="AD30" s="170"/>
      <c r="AE30" s="54"/>
      <c r="AF30" s="82"/>
      <c r="AG30" s="54"/>
      <c r="AH30" s="82"/>
      <c r="AI30" s="170"/>
      <c r="AJ30" s="170"/>
      <c r="AK30" s="170"/>
      <c r="AL30" s="170"/>
      <c r="AM30" s="54"/>
      <c r="AN30" s="170"/>
      <c r="AO30" s="170"/>
      <c r="AP30" s="170"/>
      <c r="AQ30" s="173"/>
      <c r="AR30" s="170"/>
      <c r="AS30" s="74">
        <f t="shared" si="0"/>
        <v>0</v>
      </c>
      <c r="AT30" s="92">
        <v>16</v>
      </c>
      <c r="AU30" s="93" t="s">
        <v>12</v>
      </c>
      <c r="AV30" s="125"/>
      <c r="AW30" s="125"/>
      <c r="AX30" s="125"/>
      <c r="AY30" s="51"/>
    </row>
    <row r="31" spans="1:51">
      <c r="A31" s="92">
        <v>17</v>
      </c>
      <c r="B31" s="93" t="s">
        <v>139</v>
      </c>
      <c r="C31" s="54"/>
      <c r="D31" s="170">
        <f>C31*D14</f>
        <v>0</v>
      </c>
      <c r="E31" s="54"/>
      <c r="F31" s="170"/>
      <c r="G31" s="54"/>
      <c r="H31" s="170"/>
      <c r="I31" s="170"/>
      <c r="J31" s="170"/>
      <c r="K31" s="54"/>
      <c r="L31" s="170"/>
      <c r="M31" s="54"/>
      <c r="N31" s="82"/>
      <c r="O31" s="54"/>
      <c r="P31" s="82"/>
      <c r="Q31" s="54"/>
      <c r="R31" s="170"/>
      <c r="S31" s="81"/>
      <c r="T31" s="82">
        <f>S31*T14</f>
        <v>0</v>
      </c>
      <c r="U31" s="170"/>
      <c r="V31" s="170"/>
      <c r="W31" s="54"/>
      <c r="X31" s="82"/>
      <c r="Y31" s="54"/>
      <c r="Z31" s="170"/>
      <c r="AA31" s="54"/>
      <c r="AB31" s="170"/>
      <c r="AC31" s="54"/>
      <c r="AD31" s="170"/>
      <c r="AE31" s="54"/>
      <c r="AF31" s="82"/>
      <c r="AG31" s="54"/>
      <c r="AH31" s="82"/>
      <c r="AI31" s="170"/>
      <c r="AJ31" s="170"/>
      <c r="AK31" s="170"/>
      <c r="AL31" s="170"/>
      <c r="AM31" s="54"/>
      <c r="AN31" s="170"/>
      <c r="AO31" s="170"/>
      <c r="AP31" s="170"/>
      <c r="AQ31" s="173"/>
      <c r="AR31" s="170"/>
      <c r="AS31" s="74">
        <f t="shared" si="0"/>
        <v>0</v>
      </c>
      <c r="AT31" s="92">
        <v>17</v>
      </c>
      <c r="AU31" s="93" t="s">
        <v>139</v>
      </c>
      <c r="AV31" s="125"/>
      <c r="AW31" s="125"/>
      <c r="AX31" s="125"/>
      <c r="AY31" s="51"/>
    </row>
    <row r="32" spans="1:51">
      <c r="A32" s="92">
        <v>18</v>
      </c>
      <c r="B32" s="93" t="s">
        <v>122</v>
      </c>
      <c r="C32" s="54"/>
      <c r="D32" s="170"/>
      <c r="E32" s="54"/>
      <c r="F32" s="170"/>
      <c r="G32" s="54"/>
      <c r="H32" s="170"/>
      <c r="I32" s="170"/>
      <c r="J32" s="170"/>
      <c r="K32" s="54"/>
      <c r="L32" s="170"/>
      <c r="M32" s="54"/>
      <c r="N32" s="170"/>
      <c r="O32" s="54"/>
      <c r="P32" s="170"/>
      <c r="Q32" s="54"/>
      <c r="R32" s="82"/>
      <c r="S32" s="82"/>
      <c r="T32" s="82"/>
      <c r="U32" s="82"/>
      <c r="V32" s="82"/>
      <c r="W32" s="54"/>
      <c r="X32" s="170"/>
      <c r="Y32" s="54"/>
      <c r="Z32" s="170"/>
      <c r="AA32" s="54"/>
      <c r="AB32" s="170"/>
      <c r="AC32" s="54"/>
      <c r="AD32" s="170"/>
      <c r="AE32" s="54"/>
      <c r="AF32" s="82">
        <f>AE32*AF14</f>
        <v>0</v>
      </c>
      <c r="AG32" s="54"/>
      <c r="AH32" s="170"/>
      <c r="AI32" s="81"/>
      <c r="AJ32" s="82"/>
      <c r="AK32" s="82"/>
      <c r="AL32" s="82"/>
      <c r="AM32" s="54"/>
      <c r="AN32" s="170"/>
      <c r="AO32" s="170"/>
      <c r="AP32" s="170"/>
      <c r="AQ32" s="173"/>
      <c r="AR32" s="170"/>
      <c r="AS32" s="74">
        <f t="shared" si="0"/>
        <v>0</v>
      </c>
      <c r="AT32" s="92">
        <v>18</v>
      </c>
      <c r="AU32" s="93" t="s">
        <v>122</v>
      </c>
      <c r="AV32" s="125"/>
      <c r="AW32" s="125"/>
      <c r="AX32" s="125"/>
      <c r="AY32" s="51"/>
    </row>
    <row r="33" spans="1:68">
      <c r="A33" s="92">
        <v>19</v>
      </c>
      <c r="B33" s="93" t="s">
        <v>13</v>
      </c>
      <c r="C33" s="54"/>
      <c r="D33" s="170"/>
      <c r="E33" s="54"/>
      <c r="F33" s="170"/>
      <c r="G33" s="54"/>
      <c r="H33" s="170"/>
      <c r="I33" s="170"/>
      <c r="J33" s="170"/>
      <c r="K33" s="54"/>
      <c r="L33" s="170"/>
      <c r="M33" s="54"/>
      <c r="N33" s="170"/>
      <c r="O33" s="54"/>
      <c r="P33" s="82">
        <f>O33*P14</f>
        <v>0</v>
      </c>
      <c r="Q33" s="54"/>
      <c r="R33" s="82"/>
      <c r="S33" s="82"/>
      <c r="T33" s="82"/>
      <c r="U33" s="159"/>
      <c r="V33" s="82">
        <f>U33*V14</f>
        <v>0</v>
      </c>
      <c r="W33" s="54"/>
      <c r="X33" s="170"/>
      <c r="Y33" s="54"/>
      <c r="Z33" s="170"/>
      <c r="AA33" s="54"/>
      <c r="AB33" s="170"/>
      <c r="AC33" s="174"/>
      <c r="AD33" s="82"/>
      <c r="AE33" s="54"/>
      <c r="AF33" s="82">
        <f>AE33*AF14</f>
        <v>0</v>
      </c>
      <c r="AG33" s="54"/>
      <c r="AH33" s="82"/>
      <c r="AI33" s="170">
        <v>8.0000000000000002E-3</v>
      </c>
      <c r="AJ33" s="82">
        <f>AI33*AJ14</f>
        <v>0.36</v>
      </c>
      <c r="AK33" s="159"/>
      <c r="AL33" s="82"/>
      <c r="AM33" s="54"/>
      <c r="AN33" s="170"/>
      <c r="AO33" s="170"/>
      <c r="AP33" s="170"/>
      <c r="AQ33" s="173"/>
      <c r="AR33" s="170"/>
      <c r="AS33" s="74">
        <f t="shared" si="0"/>
        <v>0.36</v>
      </c>
      <c r="AT33" s="92">
        <v>19</v>
      </c>
      <c r="AU33" s="93" t="s">
        <v>13</v>
      </c>
      <c r="AV33" s="125"/>
      <c r="AW33" s="125"/>
      <c r="AX33" s="125"/>
      <c r="AY33" s="51"/>
    </row>
    <row r="34" spans="1:68">
      <c r="A34" s="92">
        <v>20</v>
      </c>
      <c r="B34" s="94" t="s">
        <v>120</v>
      </c>
      <c r="C34" s="54"/>
      <c r="D34" s="170"/>
      <c r="E34" s="54"/>
      <c r="F34" s="170"/>
      <c r="G34" s="54"/>
      <c r="H34" s="170"/>
      <c r="I34" s="170"/>
      <c r="J34" s="170"/>
      <c r="K34" s="54"/>
      <c r="L34" s="170"/>
      <c r="M34" s="54"/>
      <c r="N34" s="82"/>
      <c r="O34" s="54"/>
      <c r="P34" s="170"/>
      <c r="Q34" s="54"/>
      <c r="R34" s="82"/>
      <c r="S34" s="82"/>
      <c r="T34" s="82"/>
      <c r="U34" s="82"/>
      <c r="V34" s="82"/>
      <c r="W34" s="54"/>
      <c r="X34" s="82">
        <f>W34*X14</f>
        <v>0</v>
      </c>
      <c r="Y34" s="54"/>
      <c r="Z34" s="170"/>
      <c r="AA34" s="54"/>
      <c r="AB34" s="170"/>
      <c r="AC34" s="54"/>
      <c r="AD34" s="170"/>
      <c r="AE34" s="54"/>
      <c r="AF34" s="82"/>
      <c r="AG34" s="54"/>
      <c r="AH34" s="170"/>
      <c r="AI34" s="159"/>
      <c r="AJ34" s="82"/>
      <c r="AK34" s="82"/>
      <c r="AL34" s="82"/>
      <c r="AM34" s="54"/>
      <c r="AN34" s="170"/>
      <c r="AO34" s="170"/>
      <c r="AP34" s="170"/>
      <c r="AQ34" s="173"/>
      <c r="AR34" s="170"/>
      <c r="AS34" s="74">
        <f t="shared" si="0"/>
        <v>0</v>
      </c>
      <c r="AT34" s="92">
        <v>20</v>
      </c>
      <c r="AU34" s="94" t="s">
        <v>120</v>
      </c>
      <c r="AV34" s="125"/>
      <c r="AW34" s="125"/>
      <c r="AX34" s="125"/>
      <c r="AY34" s="51"/>
    </row>
    <row r="35" spans="1:68">
      <c r="A35" s="92">
        <v>21</v>
      </c>
      <c r="B35" s="94" t="s">
        <v>123</v>
      </c>
      <c r="C35" s="54"/>
      <c r="D35" s="170"/>
      <c r="E35" s="54"/>
      <c r="F35" s="170"/>
      <c r="G35" s="54"/>
      <c r="H35" s="170"/>
      <c r="I35" s="170"/>
      <c r="J35" s="170"/>
      <c r="K35" s="54"/>
      <c r="L35" s="170"/>
      <c r="M35" s="54"/>
      <c r="N35" s="170"/>
      <c r="O35" s="54"/>
      <c r="P35" s="170"/>
      <c r="Q35" s="54"/>
      <c r="R35" s="82">
        <f>Q35*R14</f>
        <v>0</v>
      </c>
      <c r="S35" s="170"/>
      <c r="T35" s="170"/>
      <c r="U35" s="170"/>
      <c r="V35" s="170"/>
      <c r="W35" s="54"/>
      <c r="X35" s="82"/>
      <c r="Y35" s="54"/>
      <c r="Z35" s="170"/>
      <c r="AA35" s="54"/>
      <c r="AB35" s="170"/>
      <c r="AC35" s="54"/>
      <c r="AD35" s="82">
        <f>AC35*AD14</f>
        <v>0</v>
      </c>
      <c r="AE35" s="54"/>
      <c r="AF35" s="82"/>
      <c r="AG35" s="54"/>
      <c r="AH35" s="170"/>
      <c r="AI35" s="170"/>
      <c r="AJ35" s="170"/>
      <c r="AK35" s="170"/>
      <c r="AL35" s="170"/>
      <c r="AM35" s="54"/>
      <c r="AN35" s="170"/>
      <c r="AO35" s="170"/>
      <c r="AP35" s="170"/>
      <c r="AQ35" s="173"/>
      <c r="AR35" s="170"/>
      <c r="AS35" s="74">
        <f t="shared" si="0"/>
        <v>0</v>
      </c>
      <c r="AT35" s="92">
        <v>21</v>
      </c>
      <c r="AU35" s="94" t="s">
        <v>123</v>
      </c>
      <c r="AV35" s="125"/>
      <c r="AW35" s="125"/>
      <c r="AX35" s="125"/>
      <c r="AY35" s="51"/>
    </row>
    <row r="36" spans="1:68">
      <c r="A36" s="92">
        <v>22</v>
      </c>
      <c r="B36" s="93" t="s">
        <v>14</v>
      </c>
      <c r="C36" s="54"/>
      <c r="D36" s="170"/>
      <c r="E36" s="54"/>
      <c r="F36" s="170"/>
      <c r="G36" s="54"/>
      <c r="H36" s="170"/>
      <c r="I36" s="170"/>
      <c r="J36" s="170"/>
      <c r="K36" s="54"/>
      <c r="L36" s="170"/>
      <c r="M36" s="54"/>
      <c r="N36" s="170"/>
      <c r="O36" s="54"/>
      <c r="P36" s="170"/>
      <c r="Q36" s="54"/>
      <c r="R36" s="82">
        <f>Q36*R14</f>
        <v>0</v>
      </c>
      <c r="S36" s="170"/>
      <c r="T36" s="170"/>
      <c r="U36" s="170"/>
      <c r="V36" s="170"/>
      <c r="W36" s="54"/>
      <c r="X36" s="170"/>
      <c r="Y36" s="54"/>
      <c r="Z36" s="82">
        <f>Y36*Z14</f>
        <v>0</v>
      </c>
      <c r="AA36" s="54"/>
      <c r="AB36" s="170"/>
      <c r="AC36" s="54"/>
      <c r="AD36" s="170"/>
      <c r="AE36" s="54"/>
      <c r="AF36" s="82"/>
      <c r="AG36" s="54"/>
      <c r="AH36" s="82"/>
      <c r="AI36" s="82"/>
      <c r="AJ36" s="82"/>
      <c r="AK36" s="82"/>
      <c r="AL36" s="82"/>
      <c r="AM36" s="54"/>
      <c r="AN36" s="82">
        <f>AM36*AN14</f>
        <v>0</v>
      </c>
      <c r="AO36" s="82"/>
      <c r="AP36" s="82"/>
      <c r="AQ36" s="173"/>
      <c r="AR36" s="170"/>
      <c r="AS36" s="74">
        <f t="shared" si="0"/>
        <v>0</v>
      </c>
      <c r="AT36" s="92">
        <v>22</v>
      </c>
      <c r="AU36" s="93" t="s">
        <v>14</v>
      </c>
      <c r="AV36" s="125"/>
      <c r="AW36" s="125"/>
      <c r="AX36" s="125"/>
      <c r="AY36" s="51"/>
    </row>
    <row r="37" spans="1:68">
      <c r="A37" s="92">
        <v>23</v>
      </c>
      <c r="B37" s="93" t="s">
        <v>15</v>
      </c>
      <c r="C37" s="54"/>
      <c r="D37" s="170"/>
      <c r="E37" s="54"/>
      <c r="F37" s="170"/>
      <c r="G37" s="54"/>
      <c r="H37" s="170"/>
      <c r="I37" s="170"/>
      <c r="J37" s="170"/>
      <c r="K37" s="54"/>
      <c r="L37" s="170"/>
      <c r="M37" s="54"/>
      <c r="N37" s="170"/>
      <c r="O37" s="54"/>
      <c r="P37" s="82"/>
      <c r="Q37" s="54"/>
      <c r="R37" s="170"/>
      <c r="S37" s="170"/>
      <c r="T37" s="170"/>
      <c r="U37" s="170"/>
      <c r="V37" s="170"/>
      <c r="W37" s="54"/>
      <c r="X37" s="170"/>
      <c r="Y37" s="54"/>
      <c r="Z37" s="170"/>
      <c r="AA37" s="54"/>
      <c r="AB37" s="82">
        <f>AA37*AB14</f>
        <v>0</v>
      </c>
      <c r="AC37" s="54"/>
      <c r="AD37" s="170"/>
      <c r="AE37" s="54"/>
      <c r="AF37" s="82"/>
      <c r="AG37" s="54"/>
      <c r="AH37" s="170"/>
      <c r="AI37" s="170"/>
      <c r="AJ37" s="170"/>
      <c r="AK37" s="170"/>
      <c r="AL37" s="170"/>
      <c r="AM37" s="54"/>
      <c r="AN37" s="170"/>
      <c r="AO37" s="170"/>
      <c r="AP37" s="82">
        <f>AO37*AP14</f>
        <v>0</v>
      </c>
      <c r="AQ37" s="173"/>
      <c r="AR37" s="170"/>
      <c r="AS37" s="74">
        <f t="shared" si="0"/>
        <v>0</v>
      </c>
      <c r="AT37" s="92">
        <v>23</v>
      </c>
      <c r="AU37" s="93" t="s">
        <v>15</v>
      </c>
      <c r="AV37" s="125"/>
      <c r="AW37" s="125"/>
      <c r="AX37" s="125"/>
      <c r="AY37" s="51"/>
    </row>
    <row r="38" spans="1:68">
      <c r="A38" s="92">
        <v>24</v>
      </c>
      <c r="B38" s="93" t="s">
        <v>121</v>
      </c>
      <c r="C38" s="54"/>
      <c r="D38" s="170"/>
      <c r="E38" s="54"/>
      <c r="F38" s="82"/>
      <c r="G38" s="54"/>
      <c r="H38" s="170"/>
      <c r="I38" s="170"/>
      <c r="J38" s="170"/>
      <c r="K38" s="54"/>
      <c r="L38" s="170"/>
      <c r="M38" s="54"/>
      <c r="N38" s="170"/>
      <c r="O38" s="54"/>
      <c r="P38" s="82"/>
      <c r="Q38" s="54"/>
      <c r="R38" s="170"/>
      <c r="S38" s="170"/>
      <c r="T38" s="170"/>
      <c r="U38" s="170"/>
      <c r="V38" s="170"/>
      <c r="W38" s="172"/>
      <c r="X38" s="82">
        <f>W38*X14</f>
        <v>0</v>
      </c>
      <c r="Y38" s="54"/>
      <c r="Z38" s="170"/>
      <c r="AA38" s="54"/>
      <c r="AB38" s="170"/>
      <c r="AC38" s="54"/>
      <c r="AD38" s="82"/>
      <c r="AE38" s="54"/>
      <c r="AF38" s="82"/>
      <c r="AG38" s="54"/>
      <c r="AH38" s="82"/>
      <c r="AI38" s="170"/>
      <c r="AJ38" s="170"/>
      <c r="AK38" s="170"/>
      <c r="AL38" s="170"/>
      <c r="AM38" s="54"/>
      <c r="AN38" s="170"/>
      <c r="AO38" s="170"/>
      <c r="AP38" s="170"/>
      <c r="AQ38" s="173"/>
      <c r="AR38" s="170"/>
      <c r="AS38" s="74">
        <f t="shared" si="0"/>
        <v>0</v>
      </c>
      <c r="AT38" s="92">
        <v>24</v>
      </c>
      <c r="AU38" s="93" t="s">
        <v>121</v>
      </c>
      <c r="AV38" s="125"/>
      <c r="AW38" s="125"/>
      <c r="AX38" s="125"/>
      <c r="AY38" s="51"/>
    </row>
    <row r="39" spans="1:68">
      <c r="A39" s="92">
        <v>25</v>
      </c>
      <c r="B39" s="94" t="s">
        <v>60</v>
      </c>
      <c r="C39" s="54"/>
      <c r="D39" s="170"/>
      <c r="E39" s="54"/>
      <c r="F39" s="170"/>
      <c r="G39" s="54"/>
      <c r="H39" s="170"/>
      <c r="I39" s="170"/>
      <c r="J39" s="170"/>
      <c r="K39" s="54"/>
      <c r="L39" s="82"/>
      <c r="M39" s="54"/>
      <c r="N39" s="82"/>
      <c r="O39" s="54"/>
      <c r="P39" s="170"/>
      <c r="Q39" s="54"/>
      <c r="R39" s="170"/>
      <c r="S39" s="170"/>
      <c r="T39" s="170"/>
      <c r="U39" s="170"/>
      <c r="V39" s="170"/>
      <c r="W39" s="54"/>
      <c r="X39" s="170"/>
      <c r="Y39" s="54"/>
      <c r="Z39" s="170"/>
      <c r="AA39" s="54"/>
      <c r="AB39" s="170"/>
      <c r="AC39" s="54"/>
      <c r="AD39" s="170"/>
      <c r="AE39" s="54"/>
      <c r="AF39" s="82"/>
      <c r="AG39" s="54"/>
      <c r="AH39" s="170"/>
      <c r="AI39" s="82"/>
      <c r="AJ39" s="82"/>
      <c r="AK39" s="82"/>
      <c r="AL39" s="82"/>
      <c r="AM39" s="54"/>
      <c r="AN39" s="170"/>
      <c r="AO39" s="170"/>
      <c r="AP39" s="170"/>
      <c r="AQ39" s="173"/>
      <c r="AR39" s="170"/>
      <c r="AS39" s="74">
        <f t="shared" si="0"/>
        <v>0</v>
      </c>
      <c r="AT39" s="92">
        <v>25</v>
      </c>
      <c r="AU39" s="94" t="s">
        <v>60</v>
      </c>
      <c r="AV39" s="125"/>
      <c r="AW39" s="125"/>
      <c r="AX39" s="125"/>
      <c r="AY39" s="51"/>
    </row>
    <row r="40" spans="1:68">
      <c r="A40" s="92">
        <v>26</v>
      </c>
      <c r="B40" s="93" t="s">
        <v>24</v>
      </c>
      <c r="C40" s="54"/>
      <c r="D40" s="170"/>
      <c r="E40" s="54"/>
      <c r="F40" s="170"/>
      <c r="G40" s="54"/>
      <c r="H40" s="170"/>
      <c r="I40" s="170"/>
      <c r="J40" s="170"/>
      <c r="K40" s="54"/>
      <c r="L40" s="170"/>
      <c r="M40" s="54"/>
      <c r="N40" s="170"/>
      <c r="O40" s="54"/>
      <c r="P40" s="82"/>
      <c r="Q40" s="54"/>
      <c r="R40" s="170"/>
      <c r="S40" s="170"/>
      <c r="T40" s="170"/>
      <c r="U40" s="170"/>
      <c r="V40" s="170"/>
      <c r="W40" s="54"/>
      <c r="X40" s="170"/>
      <c r="Y40" s="54"/>
      <c r="Z40" s="170"/>
      <c r="AA40" s="54"/>
      <c r="AB40" s="170"/>
      <c r="AC40" s="54"/>
      <c r="AD40" s="170"/>
      <c r="AE40" s="54"/>
      <c r="AF40" s="82"/>
      <c r="AG40" s="54"/>
      <c r="AH40" s="82"/>
      <c r="AI40" s="170"/>
      <c r="AJ40" s="170"/>
      <c r="AK40" s="170"/>
      <c r="AL40" s="170"/>
      <c r="AM40" s="54"/>
      <c r="AN40" s="170"/>
      <c r="AO40" s="170"/>
      <c r="AP40" s="170"/>
      <c r="AQ40" s="173"/>
      <c r="AR40" s="82">
        <f>AQ40*AR14</f>
        <v>0</v>
      </c>
      <c r="AS40" s="74">
        <f t="shared" si="0"/>
        <v>0</v>
      </c>
      <c r="AT40" s="92">
        <v>26</v>
      </c>
      <c r="AU40" s="93" t="s">
        <v>24</v>
      </c>
      <c r="AV40" s="125"/>
      <c r="AW40" s="125"/>
      <c r="AX40" s="125"/>
      <c r="AY40" s="51"/>
    </row>
    <row r="41" spans="1:68">
      <c r="A41" s="92">
        <v>27</v>
      </c>
      <c r="B41" s="93" t="s">
        <v>57</v>
      </c>
      <c r="C41" s="54"/>
      <c r="D41" s="170"/>
      <c r="E41" s="54"/>
      <c r="F41" s="170"/>
      <c r="G41" s="54"/>
      <c r="H41" s="170"/>
      <c r="I41" s="170"/>
      <c r="J41" s="170"/>
      <c r="K41" s="54"/>
      <c r="L41" s="82"/>
      <c r="M41" s="54"/>
      <c r="N41" s="170"/>
      <c r="O41" s="54"/>
      <c r="P41" s="82">
        <f>O41*P14</f>
        <v>0</v>
      </c>
      <c r="Q41" s="54"/>
      <c r="R41" s="74"/>
      <c r="S41" s="170"/>
      <c r="T41" s="170"/>
      <c r="U41" s="172"/>
      <c r="V41" s="170">
        <f>U41*V14</f>
        <v>0</v>
      </c>
      <c r="W41" s="54"/>
      <c r="X41" s="170"/>
      <c r="Y41" s="54"/>
      <c r="Z41" s="170"/>
      <c r="AA41" s="54"/>
      <c r="AB41" s="170"/>
      <c r="AC41" s="54"/>
      <c r="AD41" s="170"/>
      <c r="AE41" s="54"/>
      <c r="AF41" s="82"/>
      <c r="AG41" s="54"/>
      <c r="AH41" s="170"/>
      <c r="AI41" s="82"/>
      <c r="AJ41" s="82"/>
      <c r="AK41" s="172"/>
      <c r="AL41" s="82"/>
      <c r="AM41" s="54"/>
      <c r="AN41" s="170"/>
      <c r="AO41" s="170"/>
      <c r="AP41" s="170"/>
      <c r="AQ41" s="173"/>
      <c r="AR41" s="170"/>
      <c r="AS41" s="74">
        <f t="shared" si="0"/>
        <v>0</v>
      </c>
      <c r="AT41" s="92">
        <v>27</v>
      </c>
      <c r="AU41" s="93" t="s">
        <v>57</v>
      </c>
      <c r="AV41" s="125"/>
      <c r="AW41" s="125"/>
      <c r="AX41" s="125"/>
      <c r="AY41" s="51"/>
    </row>
    <row r="42" spans="1:68">
      <c r="A42" s="92">
        <v>28</v>
      </c>
      <c r="B42" s="94" t="s">
        <v>58</v>
      </c>
      <c r="C42" s="54"/>
      <c r="D42" s="170"/>
      <c r="E42" s="54"/>
      <c r="F42" s="170"/>
      <c r="G42" s="54"/>
      <c r="H42" s="170"/>
      <c r="I42" s="170"/>
      <c r="J42" s="170"/>
      <c r="K42" s="54"/>
      <c r="L42" s="170"/>
      <c r="M42" s="54"/>
      <c r="N42" s="170"/>
      <c r="O42" s="54"/>
      <c r="P42" s="82">
        <f>O42*P14</f>
        <v>0</v>
      </c>
      <c r="Q42" s="54"/>
      <c r="R42" s="170"/>
      <c r="S42" s="170"/>
      <c r="T42" s="170"/>
      <c r="U42" s="170"/>
      <c r="V42" s="170"/>
      <c r="W42" s="54"/>
      <c r="X42" s="170"/>
      <c r="Y42" s="54"/>
      <c r="Z42" s="170"/>
      <c r="AA42" s="54"/>
      <c r="AB42" s="170"/>
      <c r="AC42" s="54"/>
      <c r="AD42" s="170"/>
      <c r="AE42" s="172"/>
      <c r="AF42" s="82"/>
      <c r="AG42" s="54"/>
      <c r="AH42" s="170"/>
      <c r="AI42" s="82"/>
      <c r="AJ42" s="82"/>
      <c r="AK42" s="82"/>
      <c r="AL42" s="82"/>
      <c r="AM42" s="54"/>
      <c r="AN42" s="170"/>
      <c r="AO42" s="170"/>
      <c r="AP42" s="170"/>
      <c r="AQ42" s="173"/>
      <c r="AR42" s="170"/>
      <c r="AS42" s="74">
        <f t="shared" si="0"/>
        <v>0</v>
      </c>
      <c r="AT42" s="92">
        <v>28</v>
      </c>
      <c r="AU42" s="94" t="s">
        <v>58</v>
      </c>
      <c r="AV42" s="125"/>
      <c r="AW42" s="125"/>
      <c r="AX42" s="125"/>
      <c r="AY42" s="51"/>
    </row>
    <row r="43" spans="1:68">
      <c r="A43" s="92">
        <v>29</v>
      </c>
      <c r="B43" s="93" t="s">
        <v>107</v>
      </c>
      <c r="C43" s="54"/>
      <c r="D43" s="82"/>
      <c r="E43" s="54"/>
      <c r="F43" s="170"/>
      <c r="G43" s="54"/>
      <c r="H43" s="170"/>
      <c r="I43" s="170"/>
      <c r="J43" s="170"/>
      <c r="K43" s="54"/>
      <c r="L43" s="170"/>
      <c r="M43" s="54"/>
      <c r="N43" s="170"/>
      <c r="O43" s="54"/>
      <c r="P43" s="82">
        <f>O43*P14</f>
        <v>0</v>
      </c>
      <c r="Q43" s="54"/>
      <c r="R43" s="170"/>
      <c r="S43" s="170"/>
      <c r="T43" s="170"/>
      <c r="U43" s="170"/>
      <c r="V43" s="170"/>
      <c r="W43" s="54"/>
      <c r="X43" s="170"/>
      <c r="Y43" s="54"/>
      <c r="Z43" s="170"/>
      <c r="AA43" s="54"/>
      <c r="AB43" s="170"/>
      <c r="AC43" s="54"/>
      <c r="AD43" s="170"/>
      <c r="AE43" s="54"/>
      <c r="AF43" s="82"/>
      <c r="AG43" s="54"/>
      <c r="AH43" s="82"/>
      <c r="AI43" s="82"/>
      <c r="AJ43" s="82"/>
      <c r="AK43" s="82"/>
      <c r="AL43" s="82"/>
      <c r="AM43" s="54"/>
      <c r="AN43" s="170"/>
      <c r="AO43" s="170"/>
      <c r="AP43" s="170"/>
      <c r="AQ43" s="173"/>
      <c r="AR43" s="170"/>
      <c r="AS43" s="74">
        <f t="shared" si="0"/>
        <v>0</v>
      </c>
      <c r="AT43" s="92">
        <v>29</v>
      </c>
      <c r="AU43" s="93" t="s">
        <v>107</v>
      </c>
      <c r="AV43" s="125"/>
      <c r="AW43" s="125"/>
      <c r="AX43" s="125"/>
      <c r="AY43" s="51"/>
    </row>
    <row r="44" spans="1:68">
      <c r="A44" s="92">
        <v>30</v>
      </c>
      <c r="B44" s="93" t="s">
        <v>156</v>
      </c>
      <c r="C44" s="54"/>
      <c r="D44" s="170"/>
      <c r="E44" s="54"/>
      <c r="F44" s="170"/>
      <c r="G44" s="54"/>
      <c r="H44" s="170"/>
      <c r="I44" s="170"/>
      <c r="J44" s="170"/>
      <c r="K44" s="54"/>
      <c r="L44" s="170"/>
      <c r="M44" s="54"/>
      <c r="N44" s="170"/>
      <c r="O44" s="54"/>
      <c r="P44" s="82"/>
      <c r="Q44" s="54"/>
      <c r="R44" s="170"/>
      <c r="S44" s="170"/>
      <c r="T44" s="170"/>
      <c r="U44" s="170"/>
      <c r="V44" s="170"/>
      <c r="W44" s="54"/>
      <c r="X44" s="170"/>
      <c r="Y44" s="54"/>
      <c r="Z44" s="170"/>
      <c r="AA44" s="54"/>
      <c r="AB44" s="170"/>
      <c r="AC44" s="54"/>
      <c r="AD44" s="170"/>
      <c r="AE44" s="54"/>
      <c r="AF44" s="82"/>
      <c r="AG44" s="54"/>
      <c r="AH44" s="170"/>
      <c r="AI44" s="82"/>
      <c r="AJ44" s="82"/>
      <c r="AK44" s="82"/>
      <c r="AL44" s="82"/>
      <c r="AM44" s="54"/>
      <c r="AN44" s="170"/>
      <c r="AO44" s="170"/>
      <c r="AP44" s="170"/>
      <c r="AQ44" s="173"/>
      <c r="AR44" s="82"/>
      <c r="AS44" s="74">
        <f t="shared" si="0"/>
        <v>0</v>
      </c>
      <c r="AT44" s="92">
        <v>30</v>
      </c>
      <c r="AU44" s="93" t="s">
        <v>156</v>
      </c>
      <c r="AV44" s="125"/>
      <c r="AW44" s="125"/>
      <c r="AX44" s="125"/>
      <c r="AY44" s="51"/>
    </row>
    <row r="45" spans="1:68">
      <c r="A45" s="92">
        <v>31</v>
      </c>
      <c r="B45" s="93" t="s">
        <v>111</v>
      </c>
      <c r="C45" s="54"/>
      <c r="D45" s="170"/>
      <c r="E45" s="54"/>
      <c r="F45" s="170"/>
      <c r="G45" s="54"/>
      <c r="H45" s="170"/>
      <c r="I45" s="170"/>
      <c r="J45" s="170"/>
      <c r="K45" s="54"/>
      <c r="L45" s="170"/>
      <c r="M45" s="54"/>
      <c r="N45" s="170">
        <f>M45*N14</f>
        <v>0</v>
      </c>
      <c r="O45" s="171"/>
      <c r="P45" s="82"/>
      <c r="Q45" s="54"/>
      <c r="R45" s="82"/>
      <c r="S45" s="82"/>
      <c r="T45" s="82"/>
      <c r="U45" s="82"/>
      <c r="V45" s="82"/>
      <c r="W45" s="54"/>
      <c r="X45" s="170"/>
      <c r="Y45" s="54"/>
      <c r="Z45" s="170"/>
      <c r="AA45" s="54"/>
      <c r="AB45" s="170"/>
      <c r="AC45" s="54"/>
      <c r="AD45" s="170"/>
      <c r="AE45" s="54"/>
      <c r="AF45" s="82"/>
      <c r="AG45" s="54"/>
      <c r="AH45" s="170"/>
      <c r="AI45" s="175"/>
      <c r="AJ45" s="175"/>
      <c r="AK45" s="175"/>
      <c r="AL45" s="175"/>
      <c r="AM45" s="54"/>
      <c r="AN45" s="170"/>
      <c r="AO45" s="170"/>
      <c r="AP45" s="170"/>
      <c r="AQ45" s="173"/>
      <c r="AR45" s="170"/>
      <c r="AS45" s="74">
        <f t="shared" si="0"/>
        <v>0</v>
      </c>
      <c r="AT45" s="92">
        <v>31</v>
      </c>
      <c r="AU45" s="93" t="s">
        <v>111</v>
      </c>
      <c r="AV45" s="125"/>
      <c r="AW45" s="125"/>
      <c r="AX45" s="125"/>
      <c r="AY45" s="51"/>
    </row>
    <row r="46" spans="1:68" ht="15.75" customHeight="1">
      <c r="A46" s="215" t="s">
        <v>157</v>
      </c>
      <c r="B46" s="216"/>
      <c r="C46" s="217" t="s">
        <v>95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00" t="s">
        <v>79</v>
      </c>
      <c r="O46" s="200"/>
      <c r="P46" s="218"/>
      <c r="Q46" s="218"/>
      <c r="R46" s="218"/>
      <c r="S46" s="218"/>
      <c r="T46" s="218"/>
      <c r="U46" s="218"/>
      <c r="V46" s="218"/>
      <c r="W46" s="218"/>
      <c r="X46" s="218"/>
      <c r="Y46" s="219"/>
      <c r="Z46" s="219"/>
      <c r="AA46" s="219"/>
      <c r="AB46" s="219"/>
      <c r="AC46" s="71"/>
      <c r="AD46" s="125"/>
      <c r="AE46" s="217" t="s">
        <v>78</v>
      </c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00" t="s">
        <v>82</v>
      </c>
      <c r="AS46" s="200"/>
      <c r="AT46" s="200"/>
      <c r="AU46" s="200"/>
      <c r="AV46" s="120"/>
      <c r="AW46" s="120"/>
      <c r="AX46" s="126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116"/>
      <c r="D47" s="30"/>
      <c r="E47" s="30"/>
      <c r="F47" s="31"/>
      <c r="G47" s="196" t="s">
        <v>28</v>
      </c>
      <c r="H47" s="212"/>
      <c r="I47" s="164"/>
      <c r="J47" s="164"/>
      <c r="K47" s="196" t="s">
        <v>37</v>
      </c>
      <c r="L47" s="196"/>
      <c r="M47" s="211"/>
      <c r="P47" s="213" t="s">
        <v>28</v>
      </c>
      <c r="Q47" s="214"/>
      <c r="R47" s="214"/>
      <c r="S47" s="124"/>
      <c r="T47" s="124"/>
      <c r="U47" s="162"/>
      <c r="V47" s="162"/>
      <c r="W47" s="196" t="s">
        <v>74</v>
      </c>
      <c r="X47" s="211"/>
      <c r="Y47" s="195"/>
      <c r="Z47" s="195"/>
      <c r="AA47" s="195"/>
      <c r="AB47" s="23"/>
      <c r="AC47" s="6"/>
      <c r="AD47" s="24"/>
      <c r="AE47" s="116"/>
      <c r="AF47" s="30"/>
      <c r="AG47" s="30"/>
      <c r="AH47" s="31"/>
      <c r="AI47" s="122"/>
      <c r="AJ47" s="122"/>
      <c r="AK47" s="122"/>
      <c r="AL47" s="122"/>
      <c r="AM47" s="211"/>
      <c r="AN47" s="195"/>
      <c r="AO47" s="195"/>
      <c r="AP47" s="195"/>
      <c r="AQ47" s="195"/>
      <c r="AR47" s="39"/>
      <c r="AS47" s="204" t="s">
        <v>28</v>
      </c>
      <c r="AT47" s="204"/>
      <c r="AU47" s="196" t="s">
        <v>27</v>
      </c>
      <c r="AV47" s="195"/>
      <c r="AW47" s="195"/>
      <c r="AX47" s="197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17"/>
      <c r="E48" s="117"/>
      <c r="F48" s="117"/>
      <c r="G48" s="117"/>
      <c r="H48" s="117"/>
      <c r="I48" s="160"/>
      <c r="J48" s="160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60"/>
      <c r="V48" s="160"/>
      <c r="W48" s="7"/>
      <c r="X48" s="8"/>
      <c r="Y48" s="118"/>
      <c r="Z48" s="118"/>
      <c r="AA48" s="24"/>
      <c r="AB48" s="23"/>
      <c r="AC48" s="6"/>
      <c r="AD48" s="24"/>
      <c r="AE48" s="32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205" t="s">
        <v>96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6" t="s">
        <v>38</v>
      </c>
      <c r="O49" s="206"/>
      <c r="P49" s="194" t="s">
        <v>80</v>
      </c>
      <c r="Q49" s="193"/>
      <c r="R49" s="193"/>
      <c r="S49" s="193"/>
      <c r="T49" s="193"/>
      <c r="U49" s="193"/>
      <c r="V49" s="193"/>
      <c r="W49" s="193"/>
      <c r="X49" s="193"/>
      <c r="Y49" s="195"/>
      <c r="Z49" s="195"/>
      <c r="AA49" s="24"/>
      <c r="AB49" s="23"/>
      <c r="AC49" s="37"/>
      <c r="AD49" s="118"/>
      <c r="AE49" s="205" t="s">
        <v>81</v>
      </c>
      <c r="AF49" s="205"/>
      <c r="AG49" s="205"/>
      <c r="AH49" s="205"/>
      <c r="AI49" s="205"/>
      <c r="AJ49" s="205"/>
      <c r="AK49" s="205"/>
      <c r="AL49" s="205"/>
      <c r="AM49" s="205"/>
      <c r="AN49" s="206" t="s">
        <v>38</v>
      </c>
      <c r="AO49" s="206"/>
      <c r="AP49" s="206"/>
      <c r="AQ49" s="206"/>
      <c r="AR49" s="193" t="s">
        <v>83</v>
      </c>
      <c r="AS49" s="193"/>
      <c r="AT49" s="193"/>
      <c r="AU49" s="193"/>
      <c r="AV49" s="193"/>
      <c r="AW49" s="193"/>
      <c r="AX49" s="193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204"/>
      <c r="E50" s="204"/>
      <c r="F50" s="204" t="s">
        <v>28</v>
      </c>
      <c r="G50" s="204"/>
      <c r="H50" s="123"/>
      <c r="I50" s="165"/>
      <c r="J50" s="165"/>
      <c r="K50" s="196" t="s">
        <v>39</v>
      </c>
      <c r="L50" s="208"/>
      <c r="M50" s="208"/>
      <c r="O50" s="39" t="s">
        <v>28</v>
      </c>
      <c r="Q50" s="204" t="s">
        <v>27</v>
      </c>
      <c r="R50" s="204"/>
      <c r="S50" s="204"/>
      <c r="T50" s="204"/>
      <c r="U50" s="204"/>
      <c r="V50" s="204"/>
      <c r="W50" s="207"/>
      <c r="X50" s="207"/>
      <c r="Y50" s="260"/>
      <c r="Z50" s="260"/>
      <c r="AA50" s="260"/>
      <c r="AB50" s="260"/>
      <c r="AC50" s="6"/>
      <c r="AD50" s="24"/>
      <c r="AE50" s="7"/>
      <c r="AF50" s="204"/>
      <c r="AG50" s="204"/>
      <c r="AH50" s="119" t="s">
        <v>28</v>
      </c>
      <c r="AI50" s="123"/>
      <c r="AJ50" s="123"/>
      <c r="AK50" s="123"/>
      <c r="AL50" s="123"/>
      <c r="AM50" s="167"/>
      <c r="AR50" s="39" t="s">
        <v>28</v>
      </c>
      <c r="AS50" s="204"/>
      <c r="AT50" s="204"/>
      <c r="AU50" s="196" t="s">
        <v>27</v>
      </c>
      <c r="AV50" s="236"/>
      <c r="AW50" s="236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32"/>
      <c r="F51" s="117"/>
      <c r="G51" s="117"/>
      <c r="H51" s="117"/>
      <c r="I51" s="160"/>
      <c r="J51" s="160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60"/>
      <c r="V51" s="160"/>
      <c r="W51" s="7"/>
      <c r="X51" s="8"/>
      <c r="Y51" s="7"/>
      <c r="Z51" s="8"/>
      <c r="AA51" s="26"/>
      <c r="AB51" s="26"/>
      <c r="AC51" s="26"/>
      <c r="AD51" s="26"/>
      <c r="AE51" s="26"/>
      <c r="AF51" s="26"/>
      <c r="AG51" s="26"/>
      <c r="AH51" s="23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6"/>
      <c r="Q52" s="206"/>
      <c r="R52" s="193"/>
      <c r="S52" s="193"/>
      <c r="T52" s="193"/>
      <c r="U52" s="193"/>
      <c r="V52" s="193"/>
      <c r="W52" s="193"/>
      <c r="X52" s="193"/>
      <c r="Y52" s="193"/>
      <c r="Z52" s="193"/>
      <c r="AB52" s="11"/>
      <c r="AC52" s="11"/>
      <c r="AD52" s="11"/>
      <c r="AE52" s="11"/>
      <c r="AF52" s="11"/>
      <c r="AG52" s="11"/>
      <c r="AM52" s="17"/>
      <c r="AN52" s="17"/>
      <c r="AO52" s="17"/>
      <c r="AP52" s="17"/>
      <c r="AQ52" s="17"/>
      <c r="AR52" s="17"/>
      <c r="AS52" s="17"/>
      <c r="AT52" s="17"/>
      <c r="BN52" s="3"/>
    </row>
    <row r="53" spans="1:71" ht="15.75" customHeight="1">
      <c r="C53" s="6"/>
      <c r="D53" s="7"/>
      <c r="E53" s="7"/>
      <c r="F53" s="204"/>
      <c r="G53" s="204"/>
      <c r="H53" s="204"/>
      <c r="I53" s="204"/>
      <c r="J53" s="204"/>
      <c r="K53" s="204"/>
      <c r="L53" s="123"/>
      <c r="M53" s="196"/>
      <c r="N53" s="208"/>
      <c r="O53" s="208"/>
      <c r="X53" s="196"/>
      <c r="Y53" s="196"/>
      <c r="Z53" s="211"/>
    </row>
  </sheetData>
  <mergeCells count="100">
    <mergeCell ref="F53:G53"/>
    <mergeCell ref="H53:K53"/>
    <mergeCell ref="M53:O53"/>
    <mergeCell ref="X53:Z53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  <mergeCell ref="AS50:AT50"/>
    <mergeCell ref="AU50:AW50"/>
    <mergeCell ref="E52:O52"/>
    <mergeCell ref="P52:Q52"/>
    <mergeCell ref="R52:Z52"/>
    <mergeCell ref="D50:E50"/>
    <mergeCell ref="F50:G50"/>
    <mergeCell ref="K50:M50"/>
    <mergeCell ref="Q50:X50"/>
    <mergeCell ref="Y50:AB50"/>
    <mergeCell ref="AF50:AG50"/>
    <mergeCell ref="AT12:AT14"/>
    <mergeCell ref="A12:A14"/>
    <mergeCell ref="AS47:AT47"/>
    <mergeCell ref="AU47:AX47"/>
    <mergeCell ref="C49:M49"/>
    <mergeCell ref="N49:O49"/>
    <mergeCell ref="P49:Z49"/>
    <mergeCell ref="AE49:AM49"/>
    <mergeCell ref="AN49:AQ49"/>
    <mergeCell ref="AR49:AX49"/>
    <mergeCell ref="G47:H47"/>
    <mergeCell ref="K47:M47"/>
    <mergeCell ref="P47:R47"/>
    <mergeCell ref="W47:AA47"/>
    <mergeCell ref="AM47:AQ47"/>
    <mergeCell ref="AU12:AU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46:B46"/>
    <mergeCell ref="C46:M46"/>
    <mergeCell ref="N46:AB46"/>
    <mergeCell ref="AE46:AQ46"/>
    <mergeCell ref="AR46:AU46"/>
    <mergeCell ref="B12:B14"/>
    <mergeCell ref="C12:D12"/>
    <mergeCell ref="E12:F12"/>
    <mergeCell ref="G12:H12"/>
    <mergeCell ref="AQ13:AQ14"/>
    <mergeCell ref="S13:S14"/>
    <mergeCell ref="AO12:AP12"/>
    <mergeCell ref="I12:J12"/>
    <mergeCell ref="U12:V12"/>
    <mergeCell ref="U13:U14"/>
    <mergeCell ref="I13:I14"/>
    <mergeCell ref="AM12:AN12"/>
    <mergeCell ref="AM13:AM14"/>
    <mergeCell ref="AO13:AO14"/>
    <mergeCell ref="AC13:AC14"/>
    <mergeCell ref="AE13:AE14"/>
    <mergeCell ref="AC11:AF11"/>
    <mergeCell ref="AG11:AR11"/>
    <mergeCell ref="K12:L12"/>
    <mergeCell ref="M12:N12"/>
    <mergeCell ref="O12:P12"/>
    <mergeCell ref="M11:AB11"/>
    <mergeCell ref="AQ12:AR12"/>
    <mergeCell ref="C9:E9"/>
    <mergeCell ref="F9:H9"/>
    <mergeCell ref="B10:L10"/>
    <mergeCell ref="C11:H11"/>
    <mergeCell ref="I11:L11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5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Q52"/>
  <sheetViews>
    <sheetView view="pageBreakPreview" zoomScale="110" zoomScaleSheetLayoutView="110" workbookViewId="0">
      <pane xSplit="2" ySplit="14" topLeftCell="AK15" activePane="bottomRight" state="frozen"/>
      <selection pane="topRight" activeCell="C1" sqref="C1"/>
      <selection pane="bottomLeft" activeCell="A9" sqref="A9"/>
      <selection pane="bottomRight" activeCell="E36" sqref="E36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6" width="9" customWidth="1"/>
    <col min="37" max="37" width="7.85546875" customWidth="1"/>
    <col min="38" max="38" width="7.28515625" customWidth="1"/>
    <col min="39" max="39" width="5.28515625" customWidth="1"/>
    <col min="40" max="40" width="6.42578125" customWidth="1"/>
    <col min="41" max="41" width="7.85546875" customWidth="1"/>
    <col min="42" max="42" width="6.42578125" customWidth="1"/>
    <col min="43" max="43" width="9.5703125" customWidth="1"/>
    <col min="44" max="44" width="4.7109375" customWidth="1"/>
    <col min="45" max="45" width="29.5703125" customWidth="1"/>
    <col min="49" max="49" width="0.140625" customWidth="1"/>
  </cols>
  <sheetData>
    <row r="1" spans="1:49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AR1" s="154"/>
      <c r="AS1" s="154"/>
      <c r="AT1" s="154"/>
      <c r="AU1" s="154"/>
      <c r="AV1" s="154"/>
      <c r="AW1" s="51"/>
    </row>
    <row r="2" spans="1:49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AR2" s="154"/>
      <c r="AS2" s="154"/>
      <c r="AT2" s="154"/>
      <c r="AU2" s="154"/>
      <c r="AV2" s="154"/>
      <c r="AW2" s="51"/>
    </row>
    <row r="3" spans="1:49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27</v>
      </c>
      <c r="J3" s="196"/>
      <c r="K3" s="196"/>
      <c r="AR3" s="154"/>
      <c r="AS3" s="154"/>
      <c r="AT3" s="154"/>
      <c r="AU3" s="154"/>
      <c r="AV3" s="154"/>
      <c r="AW3" s="51"/>
    </row>
    <row r="4" spans="1:49">
      <c r="A4" s="10"/>
      <c r="B4" s="10"/>
      <c r="L4" s="226" t="s">
        <v>55</v>
      </c>
      <c r="M4" s="230"/>
      <c r="N4" s="230"/>
      <c r="O4" s="230"/>
      <c r="AR4" s="154"/>
      <c r="AS4" s="154"/>
      <c r="AT4" s="154"/>
      <c r="AU4" s="154"/>
      <c r="AV4" s="154"/>
      <c r="AW4" s="51"/>
    </row>
    <row r="5" spans="1:49" ht="12.75" customHeight="1">
      <c r="A5" s="235" t="s">
        <v>62</v>
      </c>
      <c r="B5" s="235"/>
      <c r="C5" s="235"/>
      <c r="D5" s="235"/>
      <c r="E5" s="16"/>
      <c r="F5" s="16"/>
      <c r="J5" s="231" t="s">
        <v>33</v>
      </c>
      <c r="K5" s="231"/>
      <c r="L5" s="231"/>
      <c r="M5" s="231"/>
      <c r="N5" s="231"/>
      <c r="O5" s="231"/>
      <c r="P5" s="231"/>
      <c r="Q5" s="155"/>
      <c r="R5" s="155"/>
      <c r="S5" s="155"/>
      <c r="T5" s="155"/>
      <c r="AR5" s="154"/>
      <c r="AS5" s="154"/>
      <c r="AT5" s="154"/>
      <c r="AU5" s="154"/>
      <c r="AV5" s="154"/>
      <c r="AW5" s="51"/>
    </row>
    <row r="6" spans="1:49">
      <c r="B6" s="4"/>
      <c r="C6" s="232" t="s">
        <v>141</v>
      </c>
      <c r="D6" s="233"/>
      <c r="E6" s="233"/>
      <c r="F6" s="233"/>
      <c r="G6" s="233"/>
      <c r="H6" s="234"/>
      <c r="I6" s="234"/>
      <c r="J6" s="234"/>
      <c r="U6" s="231"/>
      <c r="V6" s="231"/>
      <c r="W6" s="231"/>
      <c r="X6" s="231"/>
      <c r="AR6" s="154"/>
      <c r="AS6" s="154"/>
      <c r="AT6" s="154"/>
      <c r="AU6" s="154"/>
      <c r="AV6" s="154"/>
      <c r="AW6" s="51"/>
    </row>
    <row r="7" spans="1:49" ht="12.75" customHeight="1">
      <c r="B7" s="10"/>
      <c r="C7" s="20"/>
      <c r="D7" s="154"/>
      <c r="E7" s="154"/>
      <c r="F7" s="158"/>
      <c r="G7" s="22"/>
      <c r="H7" s="158"/>
      <c r="I7" s="158"/>
      <c r="J7" s="158"/>
      <c r="K7" s="158"/>
      <c r="L7" s="222" t="s">
        <v>31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R7" s="154"/>
      <c r="AS7" s="154"/>
      <c r="AT7" s="154"/>
      <c r="AU7" s="154"/>
      <c r="AV7" s="154"/>
      <c r="AW7" s="51"/>
    </row>
    <row r="8" spans="1:49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58"/>
      <c r="J8" s="158"/>
      <c r="K8" s="158"/>
      <c r="L8" s="158"/>
      <c r="M8" s="158"/>
      <c r="O8" s="158"/>
      <c r="P8" s="205" t="s">
        <v>36</v>
      </c>
      <c r="Q8" s="205"/>
      <c r="R8" s="205"/>
      <c r="S8" s="205"/>
      <c r="T8" s="205"/>
      <c r="U8" s="236"/>
      <c r="V8" s="236"/>
      <c r="W8" s="236"/>
      <c r="X8" s="236"/>
      <c r="Y8" s="195"/>
      <c r="Z8" s="195"/>
      <c r="AA8" s="195"/>
      <c r="AR8" s="154"/>
      <c r="AS8" s="154"/>
      <c r="AT8" s="154"/>
      <c r="AU8" s="154"/>
      <c r="AV8" s="154"/>
      <c r="AW8" s="51"/>
    </row>
    <row r="9" spans="1:49" ht="12.75" customHeight="1">
      <c r="B9" s="10"/>
      <c r="C9" s="252">
        <v>30</v>
      </c>
      <c r="D9" s="253"/>
      <c r="E9" s="254"/>
      <c r="F9" s="247">
        <v>30</v>
      </c>
      <c r="G9" s="248"/>
      <c r="H9" s="248"/>
      <c r="I9" s="15"/>
      <c r="J9" s="15"/>
      <c r="K9" s="15"/>
      <c r="L9" s="14"/>
      <c r="M9" s="14"/>
      <c r="O9" s="14"/>
      <c r="AR9" s="154"/>
      <c r="AS9" s="154"/>
      <c r="AT9" s="154"/>
      <c r="AU9" s="154"/>
      <c r="AV9" s="154"/>
      <c r="AW9" s="51"/>
    </row>
    <row r="10" spans="1:49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15"/>
      <c r="L10" s="14"/>
      <c r="M10" s="14"/>
      <c r="O10" s="14"/>
      <c r="AR10" s="154"/>
      <c r="AS10" s="154"/>
      <c r="AT10" s="154"/>
      <c r="AU10" s="154"/>
      <c r="AV10" s="154"/>
      <c r="AW10" s="51"/>
    </row>
    <row r="11" spans="1:49" ht="15.75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41" t="s">
        <v>16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41" t="s">
        <v>17</v>
      </c>
      <c r="AB11" s="242"/>
      <c r="AC11" s="242"/>
      <c r="AD11" s="243"/>
      <c r="AE11" s="258" t="s">
        <v>18</v>
      </c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1"/>
      <c r="AQ11" s="1"/>
      <c r="AR11" s="50"/>
      <c r="AS11" s="154"/>
      <c r="AT11" s="154"/>
      <c r="AU11" s="154"/>
      <c r="AV11" s="154"/>
      <c r="AW11" s="51"/>
    </row>
    <row r="12" spans="1:49" ht="61.5" customHeight="1">
      <c r="A12" s="201" t="s">
        <v>0</v>
      </c>
      <c r="B12" s="209" t="s">
        <v>22</v>
      </c>
      <c r="C12" s="255" t="s">
        <v>142</v>
      </c>
      <c r="D12" s="256"/>
      <c r="E12" s="189" t="s">
        <v>143</v>
      </c>
      <c r="F12" s="190"/>
      <c r="G12" s="189" t="s">
        <v>144</v>
      </c>
      <c r="H12" s="190"/>
      <c r="I12" s="189" t="s">
        <v>161</v>
      </c>
      <c r="J12" s="190"/>
      <c r="K12" s="189" t="s">
        <v>145</v>
      </c>
      <c r="L12" s="190"/>
      <c r="M12" s="189" t="s">
        <v>146</v>
      </c>
      <c r="N12" s="190"/>
      <c r="O12" s="189" t="s">
        <v>147</v>
      </c>
      <c r="P12" s="190"/>
      <c r="Q12" s="189" t="s">
        <v>148</v>
      </c>
      <c r="R12" s="190"/>
      <c r="S12" s="189" t="s">
        <v>112</v>
      </c>
      <c r="T12" s="190"/>
      <c r="U12" s="189" t="s">
        <v>149</v>
      </c>
      <c r="V12" s="190"/>
      <c r="W12" s="189" t="s">
        <v>113</v>
      </c>
      <c r="X12" s="190"/>
      <c r="Y12" s="189" t="s">
        <v>114</v>
      </c>
      <c r="Z12" s="190"/>
      <c r="AA12" s="189" t="s">
        <v>150</v>
      </c>
      <c r="AB12" s="256"/>
      <c r="AC12" s="189" t="s">
        <v>151</v>
      </c>
      <c r="AD12" s="257"/>
      <c r="AE12" s="189" t="s">
        <v>152</v>
      </c>
      <c r="AF12" s="190"/>
      <c r="AG12" s="189" t="s">
        <v>153</v>
      </c>
      <c r="AH12" s="190"/>
      <c r="AI12" s="189" t="s">
        <v>154</v>
      </c>
      <c r="AJ12" s="190"/>
      <c r="AK12" s="189" t="s">
        <v>155</v>
      </c>
      <c r="AL12" s="190"/>
      <c r="AM12" s="189" t="s">
        <v>138</v>
      </c>
      <c r="AN12" s="190"/>
      <c r="AO12" s="189" t="s">
        <v>24</v>
      </c>
      <c r="AP12" s="190"/>
      <c r="AQ12" s="40" t="s">
        <v>21</v>
      </c>
      <c r="AR12" s="201" t="s">
        <v>0</v>
      </c>
      <c r="AS12" s="201" t="s">
        <v>22</v>
      </c>
      <c r="AT12" s="154"/>
      <c r="AU12" s="154"/>
      <c r="AV12" s="154"/>
      <c r="AW12" s="51"/>
    </row>
    <row r="13" spans="1:49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119</v>
      </c>
      <c r="Q13" s="198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45" t="s">
        <v>4</v>
      </c>
      <c r="AD13" s="56" t="s">
        <v>23</v>
      </c>
      <c r="AE13" s="198" t="s">
        <v>4</v>
      </c>
      <c r="AF13" s="56" t="s">
        <v>23</v>
      </c>
      <c r="AG13" s="191" t="s">
        <v>4</v>
      </c>
      <c r="AH13" s="56" t="s">
        <v>23</v>
      </c>
      <c r="AI13" s="198" t="s">
        <v>4</v>
      </c>
      <c r="AJ13" s="56" t="s">
        <v>119</v>
      </c>
      <c r="AK13" s="144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40" t="s">
        <v>25</v>
      </c>
      <c r="AR13" s="202"/>
      <c r="AS13" s="202"/>
      <c r="AT13" s="154"/>
      <c r="AU13" s="154"/>
      <c r="AV13" s="154"/>
      <c r="AW13" s="51"/>
    </row>
    <row r="14" spans="1:49" s="2" customFormat="1" ht="14.25" customHeight="1">
      <c r="A14" s="221"/>
      <c r="B14" s="210"/>
      <c r="C14" s="238"/>
      <c r="D14" s="57">
        <v>30</v>
      </c>
      <c r="E14" s="240"/>
      <c r="F14" s="75">
        <f>D14</f>
        <v>30</v>
      </c>
      <c r="G14" s="192"/>
      <c r="H14" s="75">
        <f>D14</f>
        <v>30</v>
      </c>
      <c r="I14" s="192"/>
      <c r="J14" s="75">
        <f>D14</f>
        <v>30</v>
      </c>
      <c r="K14" s="192"/>
      <c r="L14" s="75">
        <f>D14</f>
        <v>30</v>
      </c>
      <c r="M14" s="192"/>
      <c r="N14" s="75">
        <f>D14</f>
        <v>30</v>
      </c>
      <c r="O14" s="192"/>
      <c r="P14" s="75">
        <f>D14</f>
        <v>30</v>
      </c>
      <c r="Q14" s="199"/>
      <c r="R14" s="75">
        <f>D14</f>
        <v>30</v>
      </c>
      <c r="S14" s="192"/>
      <c r="T14" s="75">
        <f>H14</f>
        <v>30</v>
      </c>
      <c r="U14" s="192"/>
      <c r="V14" s="75">
        <f>D14</f>
        <v>30</v>
      </c>
      <c r="W14" s="192"/>
      <c r="X14" s="75">
        <f>D14</f>
        <v>30</v>
      </c>
      <c r="Y14" s="192"/>
      <c r="Z14" s="75">
        <f>D14</f>
        <v>30</v>
      </c>
      <c r="AA14" s="192"/>
      <c r="AB14" s="75">
        <f>D14</f>
        <v>30</v>
      </c>
      <c r="AC14" s="146"/>
      <c r="AD14" s="75">
        <f>D14</f>
        <v>30</v>
      </c>
      <c r="AE14" s="199"/>
      <c r="AF14" s="75">
        <f>D14</f>
        <v>30</v>
      </c>
      <c r="AG14" s="192"/>
      <c r="AH14" s="75">
        <f>D14</f>
        <v>30</v>
      </c>
      <c r="AI14" s="199"/>
      <c r="AJ14" s="110">
        <f>D14</f>
        <v>30</v>
      </c>
      <c r="AK14" s="110"/>
      <c r="AL14" s="75">
        <f>D14</f>
        <v>30</v>
      </c>
      <c r="AM14" s="192"/>
      <c r="AN14" s="75">
        <f>D14</f>
        <v>30</v>
      </c>
      <c r="AO14" s="192"/>
      <c r="AP14" s="75">
        <f>D14</f>
        <v>30</v>
      </c>
      <c r="AQ14" s="42"/>
      <c r="AR14" s="203"/>
      <c r="AS14" s="203"/>
      <c r="AT14" s="53"/>
      <c r="AU14" s="53"/>
      <c r="AV14" s="53"/>
      <c r="AW14" s="52"/>
    </row>
    <row r="15" spans="1:49">
      <c r="A15" s="92">
        <v>1</v>
      </c>
      <c r="B15" s="109" t="s">
        <v>116</v>
      </c>
      <c r="C15" s="54"/>
      <c r="D15" s="44"/>
      <c r="E15" s="54">
        <v>1.64E-3</v>
      </c>
      <c r="F15" s="44">
        <f>E15*F14</f>
        <v>4.9200000000000001E-2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55"/>
      <c r="AL15" s="44"/>
      <c r="AM15" s="43"/>
      <c r="AN15" s="55"/>
      <c r="AO15" s="45"/>
      <c r="AP15" s="55"/>
      <c r="AQ15" s="74">
        <f>D15+F15+H15+J15+L15+N15+P15+R15+T15+V15+X15+Z15+AB15+AD15+AF15+AH15+AJ15+AL15+AN15+AP15</f>
        <v>4.9200000000000001E-2</v>
      </c>
      <c r="AR15" s="92">
        <v>1</v>
      </c>
      <c r="AS15" s="109" t="s">
        <v>116</v>
      </c>
      <c r="AT15" s="154"/>
      <c r="AU15" s="154"/>
      <c r="AV15" s="154"/>
      <c r="AW15" s="51"/>
    </row>
    <row r="16" spans="1:49">
      <c r="A16" s="92">
        <v>2</v>
      </c>
      <c r="B16" s="93" t="s">
        <v>1</v>
      </c>
      <c r="C16" s="54">
        <v>4.0000000000000002E-4</v>
      </c>
      <c r="D16" s="44">
        <f>C16*D14</f>
        <v>1.2E-2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0.24</v>
      </c>
      <c r="W16" s="43"/>
      <c r="X16" s="55"/>
      <c r="Y16" s="43"/>
      <c r="Z16" s="55"/>
      <c r="AA16" s="43"/>
      <c r="AB16" s="44"/>
      <c r="AC16" s="95">
        <v>4.0000000000000002E-4</v>
      </c>
      <c r="AD16" s="44">
        <f>AC16*AD14</f>
        <v>1.2E-2</v>
      </c>
      <c r="AE16" s="44"/>
      <c r="AF16" s="44"/>
      <c r="AG16" s="43"/>
      <c r="AH16" s="44"/>
      <c r="AI16" s="44"/>
      <c r="AJ16" s="44"/>
      <c r="AK16" s="55"/>
      <c r="AL16" s="44"/>
      <c r="AM16" s="43"/>
      <c r="AN16" s="55"/>
      <c r="AO16" s="45"/>
      <c r="AP16" s="55"/>
      <c r="AQ16" s="74">
        <f t="shared" ref="AQ16:AQ44" si="0">D16+F16+H16+J16+L16+N16+P16+R16+T16+V16+X16+Z16+AB16+AD16+AF16+AH16+AJ16+AL16+AN16+AP16</f>
        <v>0.52500000000000002</v>
      </c>
      <c r="AR16" s="92">
        <v>2</v>
      </c>
      <c r="AS16" s="93" t="s">
        <v>1</v>
      </c>
      <c r="AT16" s="154"/>
      <c r="AU16" s="154"/>
      <c r="AV16" s="154"/>
      <c r="AW16" s="51"/>
    </row>
    <row r="17" spans="1:49">
      <c r="A17" s="92">
        <v>3</v>
      </c>
      <c r="B17" s="93" t="s">
        <v>2</v>
      </c>
      <c r="C17" s="159">
        <v>0.13980000000000001</v>
      </c>
      <c r="D17" s="44">
        <f>C17*D14</f>
        <v>4.194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>
        <v>7.2399999999999999E-3</v>
      </c>
      <c r="N17" s="44">
        <f>M17*N14</f>
        <v>0.2172</v>
      </c>
      <c r="O17" s="43">
        <v>7.0000000000000001E-3</v>
      </c>
      <c r="P17" s="44">
        <f>O17*P14</f>
        <v>0.21</v>
      </c>
      <c r="Q17" s="55"/>
      <c r="R17" s="55"/>
      <c r="S17" s="95">
        <v>1.7600000000000001E-2</v>
      </c>
      <c r="T17" s="44">
        <f>S17*T14</f>
        <v>0.52800000000000002</v>
      </c>
      <c r="U17" s="43"/>
      <c r="V17" s="55"/>
      <c r="W17" s="43"/>
      <c r="X17" s="55"/>
      <c r="Y17" s="43"/>
      <c r="Z17" s="55"/>
      <c r="AA17" s="43"/>
      <c r="AB17" s="44"/>
      <c r="AC17" s="43">
        <v>1.2E-2</v>
      </c>
      <c r="AD17" s="44">
        <f>AC17*AD14</f>
        <v>0.36</v>
      </c>
      <c r="AE17" s="44"/>
      <c r="AF17" s="44"/>
      <c r="AG17" s="43">
        <v>8.9999999999999993E-3</v>
      </c>
      <c r="AH17" s="44">
        <f>AG17*AH14</f>
        <v>0.26999999999999996</v>
      </c>
      <c r="AI17" s="44"/>
      <c r="AJ17" s="44"/>
      <c r="AK17" s="55"/>
      <c r="AL17" s="55"/>
      <c r="AM17" s="43"/>
      <c r="AN17" s="55"/>
      <c r="AO17" s="45"/>
      <c r="AP17" s="55"/>
      <c r="AQ17" s="74">
        <f t="shared" si="0"/>
        <v>8.4041999999999994</v>
      </c>
      <c r="AR17" s="92">
        <v>3</v>
      </c>
      <c r="AS17" s="93" t="s">
        <v>2</v>
      </c>
      <c r="AT17" s="154"/>
      <c r="AU17" s="154"/>
      <c r="AV17" s="154"/>
      <c r="AW17" s="51"/>
    </row>
    <row r="18" spans="1:49">
      <c r="A18" s="92">
        <v>4</v>
      </c>
      <c r="B18" s="93" t="s">
        <v>3</v>
      </c>
      <c r="C18" s="54">
        <v>1E-3</v>
      </c>
      <c r="D18" s="44">
        <f>C18*D14</f>
        <v>0.03</v>
      </c>
      <c r="E18" s="54"/>
      <c r="F18" s="55"/>
      <c r="G18" s="54"/>
      <c r="H18" s="44"/>
      <c r="I18" s="43"/>
      <c r="J18" s="55"/>
      <c r="K18" s="43"/>
      <c r="L18" s="55"/>
      <c r="M18" s="43">
        <v>5.2999999999999998E-4</v>
      </c>
      <c r="N18" s="44">
        <f>M18*N14</f>
        <v>1.5900000000000001E-2</v>
      </c>
      <c r="O18" s="43">
        <v>6.9999999999999999E-4</v>
      </c>
      <c r="P18" s="44">
        <f>O18*P14</f>
        <v>2.1000000000000001E-2</v>
      </c>
      <c r="Q18" s="55">
        <v>2E-3</v>
      </c>
      <c r="R18" s="44">
        <f>Q18*R14</f>
        <v>0.06</v>
      </c>
      <c r="S18" s="104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>
        <v>2.4099999999999998E-3</v>
      </c>
      <c r="AD18" s="44">
        <f>AC18*AD14</f>
        <v>7.2299999999999989E-2</v>
      </c>
      <c r="AE18" s="55"/>
      <c r="AF18" s="44"/>
      <c r="AG18" s="43">
        <v>3.8E-3</v>
      </c>
      <c r="AH18" s="44">
        <f>AG18*AH14</f>
        <v>0.114</v>
      </c>
      <c r="AI18" s="44"/>
      <c r="AJ18" s="44"/>
      <c r="AK18" s="95"/>
      <c r="AL18" s="44"/>
      <c r="AM18" s="43"/>
      <c r="AN18" s="55"/>
      <c r="AO18" s="45"/>
      <c r="AP18" s="55"/>
      <c r="AQ18" s="74">
        <f t="shared" si="0"/>
        <v>0.432</v>
      </c>
      <c r="AR18" s="92">
        <v>4</v>
      </c>
      <c r="AS18" s="93" t="s">
        <v>3</v>
      </c>
      <c r="AT18" s="154"/>
      <c r="AU18" s="154"/>
      <c r="AV18" s="154"/>
      <c r="AW18" s="51"/>
    </row>
    <row r="19" spans="1:49">
      <c r="A19" s="92">
        <v>5</v>
      </c>
      <c r="B19" s="93" t="s">
        <v>117</v>
      </c>
      <c r="C19" s="43"/>
      <c r="D19" s="44"/>
      <c r="E19" s="54"/>
      <c r="F19" s="44"/>
      <c r="G19" s="54">
        <v>8.3999999999999995E-3</v>
      </c>
      <c r="H19" s="44">
        <f>G19*H14</f>
        <v>0.252</v>
      </c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55"/>
      <c r="AL19" s="55"/>
      <c r="AM19" s="43"/>
      <c r="AN19" s="55"/>
      <c r="AO19" s="45"/>
      <c r="AP19" s="55"/>
      <c r="AQ19" s="74">
        <f t="shared" si="0"/>
        <v>0.252</v>
      </c>
      <c r="AR19" s="92">
        <v>5</v>
      </c>
      <c r="AS19" s="93" t="s">
        <v>117</v>
      </c>
      <c r="AT19" s="154"/>
      <c r="AU19" s="154"/>
      <c r="AV19" s="154"/>
      <c r="AW19" s="51"/>
    </row>
    <row r="20" spans="1:49">
      <c r="A20" s="92">
        <v>6</v>
      </c>
      <c r="B20" s="93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55"/>
      <c r="AL20" s="55"/>
      <c r="AM20" s="43"/>
      <c r="AN20" s="55"/>
      <c r="AO20" s="45"/>
      <c r="AP20" s="55"/>
      <c r="AQ20" s="74">
        <f t="shared" si="0"/>
        <v>0.6</v>
      </c>
      <c r="AR20" s="92">
        <v>6</v>
      </c>
      <c r="AS20" s="93" t="s">
        <v>5</v>
      </c>
      <c r="AT20" s="154"/>
      <c r="AU20" s="154"/>
      <c r="AV20" s="154"/>
      <c r="AW20" s="51"/>
    </row>
    <row r="21" spans="1:49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>
        <v>1E-3</v>
      </c>
      <c r="N21" s="44">
        <f>M21*N14</f>
        <v>0.03</v>
      </c>
      <c r="O21" s="43">
        <v>3.0000000000000001E-3</v>
      </c>
      <c r="P21" s="44">
        <f>O21*P14</f>
        <v>0.09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8.0000000000000004E-4</v>
      </c>
      <c r="AD21" s="44">
        <f>AC21*AD14</f>
        <v>2.4E-2</v>
      </c>
      <c r="AE21" s="44"/>
      <c r="AF21" s="44"/>
      <c r="AG21" s="43">
        <v>1.2E-2</v>
      </c>
      <c r="AH21" s="44">
        <f>AG21*AH14</f>
        <v>0.36</v>
      </c>
      <c r="AI21" s="55">
        <v>0.04</v>
      </c>
      <c r="AJ21" s="44">
        <f>AI21*AJ14</f>
        <v>1.2</v>
      </c>
      <c r="AK21" s="55"/>
      <c r="AL21" s="55"/>
      <c r="AM21" s="43"/>
      <c r="AN21" s="55"/>
      <c r="AO21" s="45"/>
      <c r="AP21" s="55"/>
      <c r="AQ21" s="74">
        <f t="shared" si="0"/>
        <v>1.704</v>
      </c>
      <c r="AR21" s="92">
        <v>7</v>
      </c>
      <c r="AS21" s="93" t="s">
        <v>19</v>
      </c>
      <c r="AT21" s="154"/>
      <c r="AU21" s="154"/>
      <c r="AV21" s="154"/>
      <c r="AW21" s="51"/>
    </row>
    <row r="22" spans="1:49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3"/>
      <c r="L22" s="44"/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95"/>
      <c r="AF22" s="44"/>
      <c r="AG22" s="43"/>
      <c r="AH22" s="55"/>
      <c r="AI22" s="55"/>
      <c r="AJ22" s="55"/>
      <c r="AK22" s="55"/>
      <c r="AL22" s="55"/>
      <c r="AM22" s="43"/>
      <c r="AN22" s="55"/>
      <c r="AO22" s="45"/>
      <c r="AP22" s="55"/>
      <c r="AQ22" s="74">
        <f t="shared" si="0"/>
        <v>0</v>
      </c>
      <c r="AR22" s="92">
        <v>8</v>
      </c>
      <c r="AS22" s="94" t="s">
        <v>133</v>
      </c>
      <c r="AT22" s="154"/>
      <c r="AU22" s="154"/>
      <c r="AV22" s="154"/>
      <c r="AW22" s="51"/>
    </row>
    <row r="23" spans="1:49" ht="15.75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3.3300000000000003E-2</v>
      </c>
      <c r="L23" s="44">
        <f>K23*L14</f>
        <v>0.99900000000000011</v>
      </c>
      <c r="M23" s="43">
        <v>9.1800000000000007E-3</v>
      </c>
      <c r="N23" s="44">
        <f>M23*N14</f>
        <v>0.27540000000000003</v>
      </c>
      <c r="O23" s="43"/>
      <c r="P23" s="44"/>
      <c r="Q23" s="84">
        <v>1.0640000000000001E-3</v>
      </c>
      <c r="R23" s="44">
        <f>Q23*R14</f>
        <v>3.1920000000000004E-2</v>
      </c>
      <c r="S23" s="104"/>
      <c r="T23" s="143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4"/>
      <c r="AF23" s="44"/>
      <c r="AG23" s="43">
        <v>2.128E-2</v>
      </c>
      <c r="AH23" s="44">
        <f>AG23*AH14</f>
        <v>0.63839999999999997</v>
      </c>
      <c r="AI23" s="44"/>
      <c r="AJ23" s="44"/>
      <c r="AK23" s="44"/>
      <c r="AL23" s="44"/>
      <c r="AM23" s="43"/>
      <c r="AN23" s="55"/>
      <c r="AO23" s="45"/>
      <c r="AP23" s="55"/>
      <c r="AQ23" s="74">
        <f t="shared" si="0"/>
        <v>1.9447200000000002</v>
      </c>
      <c r="AR23" s="92">
        <v>9</v>
      </c>
      <c r="AS23" s="93" t="s">
        <v>8</v>
      </c>
      <c r="AT23" s="154"/>
      <c r="AU23" s="154"/>
      <c r="AV23" s="154"/>
      <c r="AW23" s="51"/>
    </row>
    <row r="24" spans="1:49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5"/>
      <c r="T24" s="44"/>
      <c r="U24" s="43"/>
      <c r="V24" s="55"/>
      <c r="W24" s="43"/>
      <c r="X24" s="55"/>
      <c r="Y24" s="43"/>
      <c r="Z24" s="55"/>
      <c r="AA24" s="43"/>
      <c r="AB24" s="55"/>
      <c r="AC24" s="43">
        <v>2.4989999999999998E-2</v>
      </c>
      <c r="AD24" s="44">
        <f>AC24*AD14</f>
        <v>0.74969999999999992</v>
      </c>
      <c r="AE24" s="44"/>
      <c r="AF24" s="44"/>
      <c r="AG24" s="43">
        <v>1.4999999999999999E-2</v>
      </c>
      <c r="AH24" s="44">
        <f>AG24*AH14</f>
        <v>0.44999999999999996</v>
      </c>
      <c r="AI24" s="44"/>
      <c r="AJ24" s="44"/>
      <c r="AK24" s="44"/>
      <c r="AL24" s="44"/>
      <c r="AM24" s="43"/>
      <c r="AN24" s="55"/>
      <c r="AO24" s="45"/>
      <c r="AP24" s="55"/>
      <c r="AQ24" s="74">
        <f t="shared" si="0"/>
        <v>1.1997</v>
      </c>
      <c r="AR24" s="92">
        <v>10</v>
      </c>
      <c r="AS24" s="93" t="s">
        <v>118</v>
      </c>
      <c r="AT24" s="154"/>
      <c r="AU24" s="154"/>
      <c r="AV24" s="154"/>
      <c r="AW24" s="51"/>
    </row>
    <row r="25" spans="1:49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1.2999999999999999E-3</v>
      </c>
      <c r="AD25" s="44">
        <f>AC25*AD14</f>
        <v>3.9E-2</v>
      </c>
      <c r="AE25" s="55">
        <v>3.0000000000000001E-3</v>
      </c>
      <c r="AF25" s="44">
        <f>AE25*AF14</f>
        <v>0.09</v>
      </c>
      <c r="AG25" s="43"/>
      <c r="AH25" s="44"/>
      <c r="AI25" s="44"/>
      <c r="AJ25" s="44"/>
      <c r="AK25" s="44"/>
      <c r="AL25" s="44"/>
      <c r="AM25" s="43"/>
      <c r="AN25" s="55"/>
      <c r="AO25" s="45"/>
      <c r="AP25" s="55"/>
      <c r="AQ25" s="74">
        <f t="shared" si="0"/>
        <v>0.26400000000000001</v>
      </c>
      <c r="AR25" s="92">
        <v>11</v>
      </c>
      <c r="AS25" s="93" t="s">
        <v>9</v>
      </c>
      <c r="AT25" s="154"/>
      <c r="AU25" s="154"/>
      <c r="AV25" s="154"/>
      <c r="AW25" s="51"/>
    </row>
    <row r="26" spans="1:49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4"/>
      <c r="AF26" s="44"/>
      <c r="AG26" s="43"/>
      <c r="AH26" s="44"/>
      <c r="AI26" s="44"/>
      <c r="AJ26" s="44"/>
      <c r="AK26" s="55">
        <v>0.15</v>
      </c>
      <c r="AL26" s="44">
        <f>AK26*AL14</f>
        <v>4.5</v>
      </c>
      <c r="AM26" s="43"/>
      <c r="AN26" s="55"/>
      <c r="AO26" s="45"/>
      <c r="AP26" s="55"/>
      <c r="AQ26" s="74">
        <f t="shared" si="0"/>
        <v>4.5</v>
      </c>
      <c r="AR26" s="92">
        <v>12</v>
      </c>
      <c r="AS26" s="93" t="s">
        <v>20</v>
      </c>
      <c r="AT26" s="154"/>
      <c r="AU26" s="154"/>
      <c r="AV26" s="154"/>
      <c r="AW26" s="51"/>
    </row>
    <row r="27" spans="1:49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5.0099999999999999E-2</v>
      </c>
      <c r="N27" s="44">
        <f>M27*N14</f>
        <v>1.5029999999999999</v>
      </c>
      <c r="O27" s="43"/>
      <c r="P27" s="55"/>
      <c r="Q27" s="55"/>
      <c r="R27" s="55"/>
      <c r="S27" s="104">
        <v>0.15431</v>
      </c>
      <c r="T27" s="44">
        <f>S27*T14</f>
        <v>4.6292999999999997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4"/>
      <c r="AF27" s="44"/>
      <c r="AG27" s="43">
        <v>0.20707999999999999</v>
      </c>
      <c r="AH27" s="44">
        <f>AG27*AH14</f>
        <v>6.2123999999999997</v>
      </c>
      <c r="AI27" s="44"/>
      <c r="AJ27" s="44"/>
      <c r="AK27" s="44"/>
      <c r="AL27" s="44"/>
      <c r="AM27" s="43"/>
      <c r="AN27" s="55"/>
      <c r="AO27" s="45"/>
      <c r="AP27" s="55"/>
      <c r="AQ27" s="74">
        <f t="shared" si="0"/>
        <v>12.3447</v>
      </c>
      <c r="AR27" s="92">
        <v>13</v>
      </c>
      <c r="AS27" s="93" t="s">
        <v>10</v>
      </c>
      <c r="AT27" s="154"/>
      <c r="AU27" s="154"/>
      <c r="AV27" s="154"/>
      <c r="AW27" s="51"/>
    </row>
    <row r="28" spans="1:49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7.1399999999999996E-3</v>
      </c>
      <c r="L28" s="82">
        <f>K28*L14</f>
        <v>0.2142</v>
      </c>
      <c r="M28" s="43">
        <v>9.2899999999999996E-3</v>
      </c>
      <c r="N28" s="44">
        <f>M28*N14</f>
        <v>0.2787</v>
      </c>
      <c r="O28" s="43">
        <v>8.5000000000000006E-3</v>
      </c>
      <c r="P28" s="44">
        <f>O28*P14</f>
        <v>0.255</v>
      </c>
      <c r="Q28" s="104">
        <v>9.6000000000000002E-4</v>
      </c>
      <c r="R28" s="44">
        <f>Q28*R14</f>
        <v>2.8799999999999999E-2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>
        <v>4.1900000000000001E-3</v>
      </c>
      <c r="AD28" s="44">
        <f>AC28*AD14</f>
        <v>0.12570000000000001</v>
      </c>
      <c r="AE28" s="104">
        <v>7.1399999999999996E-3</v>
      </c>
      <c r="AF28" s="44">
        <f>AE28*AF14</f>
        <v>0.2142</v>
      </c>
      <c r="AG28" s="43"/>
      <c r="AH28" s="44"/>
      <c r="AI28" s="44"/>
      <c r="AJ28" s="44"/>
      <c r="AK28" s="44"/>
      <c r="AL28" s="44"/>
      <c r="AM28" s="43"/>
      <c r="AN28" s="55"/>
      <c r="AO28" s="45"/>
      <c r="AP28" s="55"/>
      <c r="AQ28" s="74">
        <f t="shared" si="0"/>
        <v>1.1166</v>
      </c>
      <c r="AR28" s="92">
        <v>14</v>
      </c>
      <c r="AS28" s="93" t="s">
        <v>11</v>
      </c>
      <c r="AT28" s="154"/>
      <c r="AU28" s="154"/>
      <c r="AV28" s="154"/>
      <c r="AW28" s="51"/>
    </row>
    <row r="29" spans="1:49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95">
        <v>0.1648</v>
      </c>
      <c r="AB29" s="44">
        <f>AA29*AB14</f>
        <v>4.944</v>
      </c>
      <c r="AC29" s="43"/>
      <c r="AD29" s="44"/>
      <c r="AE29" s="44"/>
      <c r="AF29" s="44"/>
      <c r="AG29" s="43"/>
      <c r="AH29" s="44"/>
      <c r="AI29" s="44"/>
      <c r="AJ29" s="44"/>
      <c r="AK29" s="44"/>
      <c r="AL29" s="44"/>
      <c r="AM29" s="43"/>
      <c r="AN29" s="55"/>
      <c r="AO29" s="45"/>
      <c r="AP29" s="55"/>
      <c r="AQ29" s="74">
        <f t="shared" si="0"/>
        <v>4.944</v>
      </c>
      <c r="AR29" s="92">
        <v>15</v>
      </c>
      <c r="AS29" s="94" t="s">
        <v>105</v>
      </c>
      <c r="AT29" s="154"/>
      <c r="AU29" s="154"/>
      <c r="AV29" s="154"/>
      <c r="AW29" s="51"/>
    </row>
    <row r="30" spans="1:49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95">
        <v>1.1999999999999999E-3</v>
      </c>
      <c r="R30" s="44">
        <f>Q30*R14</f>
        <v>3.5999999999999997E-2</v>
      </c>
      <c r="S30" s="10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5"/>
      <c r="AF30" s="44"/>
      <c r="AG30" s="43"/>
      <c r="AH30" s="44"/>
      <c r="AI30" s="44"/>
      <c r="AJ30" s="44"/>
      <c r="AK30" s="95"/>
      <c r="AL30" s="44"/>
      <c r="AM30" s="43"/>
      <c r="AN30" s="55"/>
      <c r="AO30" s="45"/>
      <c r="AP30" s="55"/>
      <c r="AQ30" s="74">
        <f t="shared" si="0"/>
        <v>3.5999999999999997E-2</v>
      </c>
      <c r="AR30" s="92">
        <v>16</v>
      </c>
      <c r="AS30" s="93" t="s">
        <v>12</v>
      </c>
      <c r="AT30" s="154"/>
      <c r="AU30" s="154"/>
      <c r="AV30" s="154"/>
      <c r="AW30" s="51"/>
    </row>
    <row r="31" spans="1:49">
      <c r="A31" s="92">
        <v>17</v>
      </c>
      <c r="B31" s="93" t="s">
        <v>139</v>
      </c>
      <c r="C31" s="43">
        <v>8.0000000000000002E-3</v>
      </c>
      <c r="D31" s="44">
        <f>C31*D14</f>
        <v>0.24</v>
      </c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104"/>
      <c r="T31" s="44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/>
      <c r="AH31" s="44"/>
      <c r="AI31" s="44"/>
      <c r="AJ31" s="44"/>
      <c r="AK31" s="44"/>
      <c r="AL31" s="44"/>
      <c r="AM31" s="43"/>
      <c r="AN31" s="55"/>
      <c r="AO31" s="45"/>
      <c r="AP31" s="55"/>
      <c r="AQ31" s="74">
        <f t="shared" si="0"/>
        <v>0.24</v>
      </c>
      <c r="AR31" s="92">
        <v>17</v>
      </c>
      <c r="AS31" s="93" t="s">
        <v>139</v>
      </c>
      <c r="AT31" s="154"/>
      <c r="AU31" s="154"/>
      <c r="AV31" s="154"/>
      <c r="AW31" s="51"/>
    </row>
    <row r="32" spans="1:49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5.8399999999999999E-4</v>
      </c>
      <c r="AD32" s="44">
        <f>AC32*AD14</f>
        <v>1.7520000000000001E-2</v>
      </c>
      <c r="AE32" s="44"/>
      <c r="AF32" s="44"/>
      <c r="AG32" s="43"/>
      <c r="AH32" s="55"/>
      <c r="AI32" s="55"/>
      <c r="AJ32" s="55"/>
      <c r="AK32" s="55"/>
      <c r="AL32" s="55"/>
      <c r="AM32" s="43"/>
      <c r="AN32" s="55"/>
      <c r="AO32" s="45"/>
      <c r="AP32" s="55"/>
      <c r="AQ32" s="74">
        <f t="shared" si="0"/>
        <v>1.7520000000000001E-2</v>
      </c>
      <c r="AR32" s="92">
        <v>18</v>
      </c>
      <c r="AS32" s="93" t="s">
        <v>122</v>
      </c>
      <c r="AT32" s="154"/>
      <c r="AU32" s="154"/>
      <c r="AV32" s="154"/>
      <c r="AW32" s="51"/>
    </row>
    <row r="33" spans="1:66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3"/>
      <c r="L33" s="55"/>
      <c r="M33" s="43">
        <v>4.6600000000000001E-3</v>
      </c>
      <c r="N33" s="44">
        <f>M33*N14</f>
        <v>0.13980000000000001</v>
      </c>
      <c r="O33" s="43"/>
      <c r="P33" s="44"/>
      <c r="Q33" s="55">
        <v>1E-3</v>
      </c>
      <c r="R33" s="44">
        <f>Q33*R14</f>
        <v>0.03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>
        <v>2.1739999999999999E-2</v>
      </c>
      <c r="AD33" s="44">
        <f>AC33*AD14</f>
        <v>0.6522</v>
      </c>
      <c r="AE33" s="44"/>
      <c r="AF33" s="44"/>
      <c r="AG33" s="43">
        <v>6.0000000000000001E-3</v>
      </c>
      <c r="AH33" s="44">
        <f>AG33*AH14</f>
        <v>0.18</v>
      </c>
      <c r="AI33" s="44"/>
      <c r="AJ33" s="44"/>
      <c r="AK33" s="95"/>
      <c r="AL33" s="44"/>
      <c r="AM33" s="43"/>
      <c r="AN33" s="55"/>
      <c r="AO33" s="45"/>
      <c r="AP33" s="55"/>
      <c r="AQ33" s="74">
        <f t="shared" si="0"/>
        <v>1.002</v>
      </c>
      <c r="AR33" s="92">
        <v>19</v>
      </c>
      <c r="AS33" s="93" t="s">
        <v>13</v>
      </c>
      <c r="AT33" s="154"/>
      <c r="AU33" s="154"/>
      <c r="AV33" s="154"/>
      <c r="AW33" s="51"/>
    </row>
    <row r="34" spans="1:66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1.4999999999999999E-2</v>
      </c>
      <c r="V34" s="44">
        <f>U34*V14</f>
        <v>0.44999999999999996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55"/>
      <c r="AL34" s="55"/>
      <c r="AM34" s="43"/>
      <c r="AN34" s="55"/>
      <c r="AO34" s="45"/>
      <c r="AP34" s="55"/>
      <c r="AQ34" s="74">
        <f t="shared" si="0"/>
        <v>0.44999999999999996</v>
      </c>
      <c r="AR34" s="92">
        <v>20</v>
      </c>
      <c r="AS34" s="94" t="s">
        <v>120</v>
      </c>
      <c r="AT34" s="154"/>
      <c r="AU34" s="154"/>
      <c r="AV34" s="154"/>
      <c r="AW34" s="51"/>
    </row>
    <row r="35" spans="1:66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7.2050000000000003E-2</v>
      </c>
      <c r="P35" s="44">
        <f>O35*P14</f>
        <v>2.1615000000000002</v>
      </c>
      <c r="Q35" s="44"/>
      <c r="R35" s="44"/>
      <c r="S35" s="104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55"/>
      <c r="AL35" s="55"/>
      <c r="AM35" s="43"/>
      <c r="AN35" s="55"/>
      <c r="AO35" s="45"/>
      <c r="AP35" s="55"/>
      <c r="AQ35" s="74">
        <f t="shared" si="0"/>
        <v>2.1615000000000002</v>
      </c>
      <c r="AR35" s="92">
        <v>21</v>
      </c>
      <c r="AS35" s="94" t="s">
        <v>123</v>
      </c>
      <c r="AT35" s="154"/>
      <c r="AU35" s="154"/>
      <c r="AV35" s="154"/>
      <c r="AW35" s="51"/>
    </row>
    <row r="36" spans="1:66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9.4999999999999998E-3</v>
      </c>
      <c r="P36" s="44">
        <f>O36*P14</f>
        <v>0.28499999999999998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55"/>
      <c r="AL36" s="55"/>
      <c r="AM36" s="43">
        <v>0.04</v>
      </c>
      <c r="AN36" s="44">
        <f>AM36*AN14</f>
        <v>1.2</v>
      </c>
      <c r="AO36" s="45"/>
      <c r="AP36" s="55"/>
      <c r="AQ36" s="74">
        <f t="shared" si="0"/>
        <v>1.7849999999999999</v>
      </c>
      <c r="AR36" s="92">
        <v>22</v>
      </c>
      <c r="AS36" s="93" t="s">
        <v>14</v>
      </c>
      <c r="AT36" s="154"/>
      <c r="AU36" s="154"/>
      <c r="AV36" s="154"/>
      <c r="AW36" s="51"/>
    </row>
    <row r="37" spans="1:66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55"/>
      <c r="AL37" s="55"/>
      <c r="AM37" s="43"/>
      <c r="AN37" s="55"/>
      <c r="AO37" s="45"/>
      <c r="AP37" s="55"/>
      <c r="AQ37" s="74">
        <f t="shared" si="0"/>
        <v>0.75</v>
      </c>
      <c r="AR37" s="92">
        <v>23</v>
      </c>
      <c r="AS37" s="93" t="s">
        <v>15</v>
      </c>
      <c r="AT37" s="154"/>
      <c r="AU37" s="154"/>
      <c r="AV37" s="154"/>
      <c r="AW37" s="51"/>
    </row>
    <row r="38" spans="1:66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84">
        <v>4.7499999999999999E-3</v>
      </c>
      <c r="V38" s="44">
        <f>U38*V14</f>
        <v>0.14249999999999999</v>
      </c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104"/>
      <c r="AL38" s="44"/>
      <c r="AM38" s="43"/>
      <c r="AN38" s="55"/>
      <c r="AO38" s="45"/>
      <c r="AP38" s="55"/>
      <c r="AQ38" s="74">
        <f t="shared" si="0"/>
        <v>0.14249999999999999</v>
      </c>
      <c r="AR38" s="92">
        <v>24</v>
      </c>
      <c r="AS38" s="93" t="s">
        <v>121</v>
      </c>
      <c r="AT38" s="154"/>
      <c r="AU38" s="154"/>
      <c r="AV38" s="154"/>
      <c r="AW38" s="51"/>
    </row>
    <row r="39" spans="1:66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>
        <v>0.11816</v>
      </c>
      <c r="J39" s="44">
        <f>I39*J14</f>
        <v>3.5448</v>
      </c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84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55"/>
      <c r="AL39" s="55"/>
      <c r="AM39" s="43"/>
      <c r="AN39" s="55"/>
      <c r="AO39" s="45"/>
      <c r="AP39" s="55"/>
      <c r="AQ39" s="74">
        <f t="shared" si="0"/>
        <v>3.5448</v>
      </c>
      <c r="AR39" s="92">
        <v>25</v>
      </c>
      <c r="AS39" s="94" t="s">
        <v>60</v>
      </c>
      <c r="AT39" s="154"/>
      <c r="AU39" s="154"/>
      <c r="AV39" s="154"/>
      <c r="AW39" s="51"/>
    </row>
    <row r="40" spans="1:66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4"/>
      <c r="AL40" s="44"/>
      <c r="AM40" s="43"/>
      <c r="AN40" s="55"/>
      <c r="AO40" s="45">
        <v>2.8500000000000001E-3</v>
      </c>
      <c r="AP40" s="44">
        <f>AO40*AP14</f>
        <v>8.5500000000000007E-2</v>
      </c>
      <c r="AQ40" s="74">
        <f t="shared" si="0"/>
        <v>8.5500000000000007E-2</v>
      </c>
      <c r="AR40" s="92">
        <v>26</v>
      </c>
      <c r="AS40" s="93" t="s">
        <v>24</v>
      </c>
      <c r="AT40" s="154"/>
      <c r="AU40" s="154"/>
      <c r="AV40" s="154"/>
      <c r="AW40" s="51"/>
    </row>
    <row r="41" spans="1:66">
      <c r="A41" s="92">
        <v>27</v>
      </c>
      <c r="B41" s="93" t="s">
        <v>57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/>
      <c r="P41" s="115"/>
      <c r="Q41" s="84">
        <v>3.9999999999999998E-6</v>
      </c>
      <c r="R41" s="115">
        <f>Q41*R14</f>
        <v>1.1999999999999999E-4</v>
      </c>
      <c r="S41" s="84"/>
      <c r="T41" s="11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4"/>
      <c r="AF41" s="115"/>
      <c r="AG41" s="43"/>
      <c r="AH41" s="115"/>
      <c r="AI41" s="115"/>
      <c r="AJ41" s="115"/>
      <c r="AK41" s="84"/>
      <c r="AL41" s="115"/>
      <c r="AM41" s="43"/>
      <c r="AN41" s="55"/>
      <c r="AO41" s="45"/>
      <c r="AP41" s="55"/>
      <c r="AQ41" s="74">
        <f t="shared" si="0"/>
        <v>3.3599999999999998E-4</v>
      </c>
      <c r="AR41" s="92">
        <v>27</v>
      </c>
      <c r="AS41" s="93" t="s">
        <v>57</v>
      </c>
      <c r="AT41" s="154"/>
      <c r="AU41" s="154"/>
      <c r="AV41" s="154"/>
      <c r="AW41" s="51"/>
    </row>
    <row r="42" spans="1:66">
      <c r="A42" s="92">
        <v>28</v>
      </c>
      <c r="B42" s="94" t="s">
        <v>58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3"/>
      <c r="AH42" s="55"/>
      <c r="AI42" s="55"/>
      <c r="AJ42" s="55"/>
      <c r="AK42" s="55"/>
      <c r="AL42" s="55"/>
      <c r="AM42" s="43"/>
      <c r="AN42" s="55"/>
      <c r="AO42" s="45"/>
      <c r="AP42" s="55"/>
      <c r="AQ42" s="74">
        <f t="shared" si="0"/>
        <v>0.216</v>
      </c>
      <c r="AR42" s="92">
        <v>28</v>
      </c>
      <c r="AS42" s="94" t="s">
        <v>58</v>
      </c>
      <c r="AT42" s="154"/>
      <c r="AU42" s="154"/>
      <c r="AV42" s="154"/>
      <c r="AW42" s="51"/>
    </row>
    <row r="43" spans="1:66">
      <c r="A43" s="92">
        <v>29</v>
      </c>
      <c r="B43" s="93" t="s">
        <v>107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/>
      <c r="AF43" s="44"/>
      <c r="AG43" s="43"/>
      <c r="AH43" s="44"/>
      <c r="AI43" s="44"/>
      <c r="AJ43" s="44"/>
      <c r="AK43" s="44"/>
      <c r="AL43" s="44"/>
      <c r="AM43" s="43"/>
      <c r="AN43" s="55"/>
      <c r="AO43" s="45"/>
      <c r="AP43" s="55"/>
      <c r="AQ43" s="74">
        <f t="shared" si="0"/>
        <v>0.78539999999999999</v>
      </c>
      <c r="AR43" s="92">
        <v>29</v>
      </c>
      <c r="AS43" s="93" t="s">
        <v>107</v>
      </c>
      <c r="AT43" s="154"/>
      <c r="AU43" s="154"/>
      <c r="AV43" s="154"/>
      <c r="AW43" s="51"/>
    </row>
    <row r="44" spans="1:66">
      <c r="A44" s="92">
        <v>30</v>
      </c>
      <c r="B44" s="93" t="s">
        <v>156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95"/>
      <c r="AB44" s="44"/>
      <c r="AC44" s="55"/>
      <c r="AD44" s="142"/>
      <c r="AE44" s="104">
        <v>3.4770000000000002E-2</v>
      </c>
      <c r="AF44" s="44">
        <f>AE44*AF14</f>
        <v>1.0431000000000001</v>
      </c>
      <c r="AG44" s="43"/>
      <c r="AH44" s="55"/>
      <c r="AI44" s="55"/>
      <c r="AJ44" s="55"/>
      <c r="AK44" s="55"/>
      <c r="AL44" s="55"/>
      <c r="AM44" s="43"/>
      <c r="AN44" s="55"/>
      <c r="AO44" s="45"/>
      <c r="AP44" s="44"/>
      <c r="AQ44" s="74">
        <f t="shared" si="0"/>
        <v>1.0431000000000001</v>
      </c>
      <c r="AR44" s="92">
        <v>30</v>
      </c>
      <c r="AS44" s="93" t="s">
        <v>156</v>
      </c>
      <c r="AT44" s="154"/>
      <c r="AU44" s="154"/>
      <c r="AV44" s="154"/>
      <c r="AW44" s="51"/>
    </row>
    <row r="45" spans="1:66" ht="15.75" customHeight="1">
      <c r="A45" s="215" t="s">
        <v>157</v>
      </c>
      <c r="B45" s="216"/>
      <c r="C45" s="217" t="s">
        <v>95</v>
      </c>
      <c r="D45" s="218"/>
      <c r="E45" s="218"/>
      <c r="F45" s="218"/>
      <c r="G45" s="218"/>
      <c r="H45" s="218"/>
      <c r="I45" s="218"/>
      <c r="J45" s="218"/>
      <c r="K45" s="218"/>
      <c r="L45" s="200" t="s">
        <v>79</v>
      </c>
      <c r="M45" s="200"/>
      <c r="N45" s="218"/>
      <c r="O45" s="218"/>
      <c r="P45" s="218"/>
      <c r="Q45" s="218"/>
      <c r="R45" s="218"/>
      <c r="S45" s="218"/>
      <c r="T45" s="218"/>
      <c r="U45" s="218"/>
      <c r="V45" s="218"/>
      <c r="W45" s="219"/>
      <c r="X45" s="219"/>
      <c r="Y45" s="219"/>
      <c r="Z45" s="219"/>
      <c r="AA45" s="71"/>
      <c r="AB45" s="154"/>
      <c r="AC45" s="217" t="s">
        <v>78</v>
      </c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00" t="s">
        <v>82</v>
      </c>
      <c r="AQ45" s="200"/>
      <c r="AR45" s="200"/>
      <c r="AS45" s="200"/>
      <c r="AT45" s="156"/>
      <c r="AU45" s="156"/>
      <c r="AV45" s="157"/>
      <c r="AW45" s="46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7"/>
      <c r="BK45" s="8"/>
      <c r="BL45" s="9"/>
      <c r="BM45" s="10"/>
      <c r="BN45" s="10"/>
    </row>
    <row r="46" spans="1:66" ht="9.75" customHeight="1">
      <c r="A46" s="6"/>
      <c r="B46" s="7"/>
      <c r="C46" s="152"/>
      <c r="D46" s="30"/>
      <c r="E46" s="30"/>
      <c r="F46" s="31"/>
      <c r="G46" s="196" t="s">
        <v>28</v>
      </c>
      <c r="H46" s="212"/>
      <c r="I46" s="196" t="s">
        <v>37</v>
      </c>
      <c r="J46" s="196"/>
      <c r="K46" s="211"/>
      <c r="N46" s="213" t="s">
        <v>28</v>
      </c>
      <c r="O46" s="214"/>
      <c r="P46" s="214"/>
      <c r="Q46" s="151"/>
      <c r="R46" s="151"/>
      <c r="S46" s="151"/>
      <c r="T46" s="151"/>
      <c r="U46" s="196" t="s">
        <v>74</v>
      </c>
      <c r="V46" s="211"/>
      <c r="W46" s="195"/>
      <c r="X46" s="195"/>
      <c r="Y46" s="195"/>
      <c r="Z46" s="23"/>
      <c r="AA46" s="6"/>
      <c r="AB46" s="24"/>
      <c r="AC46" s="152"/>
      <c r="AD46" s="30"/>
      <c r="AE46" s="30"/>
      <c r="AF46" s="30"/>
      <c r="AG46" s="30"/>
      <c r="AH46" s="31"/>
      <c r="AI46" s="31"/>
      <c r="AJ46" s="31"/>
      <c r="AK46" s="31"/>
      <c r="AL46" s="31"/>
      <c r="AM46" s="211"/>
      <c r="AN46" s="195"/>
      <c r="AO46" s="195"/>
      <c r="AP46" s="39"/>
      <c r="AQ46" s="204" t="s">
        <v>28</v>
      </c>
      <c r="AR46" s="204"/>
      <c r="AS46" s="196" t="s">
        <v>27</v>
      </c>
      <c r="AT46" s="195"/>
      <c r="AU46" s="195"/>
      <c r="AV46" s="197"/>
      <c r="AW46" s="4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9"/>
      <c r="BM46" s="10"/>
      <c r="BN46" s="10"/>
    </row>
    <row r="47" spans="1:66" ht="10.5" customHeight="1">
      <c r="A47" s="6"/>
      <c r="B47" s="7"/>
      <c r="C47" s="32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7"/>
      <c r="V47" s="8"/>
      <c r="W47" s="149"/>
      <c r="X47" s="149"/>
      <c r="Y47" s="24"/>
      <c r="Z47" s="23"/>
      <c r="AA47" s="6"/>
      <c r="AB47" s="24"/>
      <c r="AC47" s="32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7"/>
      <c r="AT47" s="8"/>
      <c r="AU47" s="7"/>
      <c r="AV47" s="8"/>
      <c r="AW47" s="49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9"/>
      <c r="BM47" s="10"/>
      <c r="BN47" s="10"/>
    </row>
    <row r="48" spans="1:66" ht="15.75" customHeight="1">
      <c r="A48" s="33"/>
      <c r="B48" s="34"/>
      <c r="C48" s="205" t="s">
        <v>96</v>
      </c>
      <c r="D48" s="205"/>
      <c r="E48" s="205"/>
      <c r="F48" s="205"/>
      <c r="G48" s="205"/>
      <c r="H48" s="205"/>
      <c r="I48" s="205"/>
      <c r="J48" s="205"/>
      <c r="K48" s="205"/>
      <c r="L48" s="206" t="s">
        <v>38</v>
      </c>
      <c r="M48" s="206"/>
      <c r="N48" s="194" t="s">
        <v>80</v>
      </c>
      <c r="O48" s="193"/>
      <c r="P48" s="193"/>
      <c r="Q48" s="193"/>
      <c r="R48" s="193"/>
      <c r="S48" s="193"/>
      <c r="T48" s="193"/>
      <c r="U48" s="193"/>
      <c r="V48" s="193"/>
      <c r="W48" s="195"/>
      <c r="X48" s="195"/>
      <c r="Y48" s="24"/>
      <c r="Z48" s="23"/>
      <c r="AA48" s="37"/>
      <c r="AB48" s="149"/>
      <c r="AC48" s="205" t="s">
        <v>81</v>
      </c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6" t="s">
        <v>38</v>
      </c>
      <c r="AO48" s="206"/>
      <c r="AP48" s="193" t="s">
        <v>83</v>
      </c>
      <c r="AQ48" s="193"/>
      <c r="AR48" s="193"/>
      <c r="AS48" s="193"/>
      <c r="AT48" s="193"/>
      <c r="AU48" s="193"/>
      <c r="AV48" s="193"/>
      <c r="AW48" s="47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9"/>
      <c r="BM48" s="10"/>
      <c r="BN48" s="10"/>
    </row>
    <row r="49" spans="1:69" ht="9" customHeight="1">
      <c r="A49" s="6"/>
      <c r="B49" s="7"/>
      <c r="C49" s="7"/>
      <c r="D49" s="204"/>
      <c r="E49" s="204"/>
      <c r="F49" s="204" t="s">
        <v>28</v>
      </c>
      <c r="G49" s="204"/>
      <c r="H49" s="150"/>
      <c r="I49" s="196" t="s">
        <v>39</v>
      </c>
      <c r="J49" s="208"/>
      <c r="K49" s="208"/>
      <c r="M49" s="39" t="s">
        <v>28</v>
      </c>
      <c r="O49" s="204" t="s">
        <v>27</v>
      </c>
      <c r="P49" s="204"/>
      <c r="Q49" s="204"/>
      <c r="R49" s="204"/>
      <c r="S49" s="204"/>
      <c r="T49" s="204"/>
      <c r="U49" s="207"/>
      <c r="V49" s="207"/>
      <c r="W49" s="260"/>
      <c r="X49" s="260"/>
      <c r="Y49" s="260"/>
      <c r="Z49" s="260"/>
      <c r="AA49" s="6"/>
      <c r="AB49" s="24"/>
      <c r="AC49" s="7"/>
      <c r="AD49" s="204"/>
      <c r="AE49" s="204"/>
      <c r="AF49" s="204"/>
      <c r="AG49" s="204"/>
      <c r="AH49" s="147" t="s">
        <v>28</v>
      </c>
      <c r="AI49" s="147"/>
      <c r="AJ49" s="147"/>
      <c r="AK49" s="147"/>
      <c r="AL49" s="147"/>
      <c r="AM49" s="148"/>
      <c r="AP49" s="39" t="s">
        <v>28</v>
      </c>
      <c r="AQ49" s="204"/>
      <c r="AR49" s="204"/>
      <c r="AS49" s="196" t="s">
        <v>27</v>
      </c>
      <c r="AT49" s="236"/>
      <c r="AU49" s="236"/>
      <c r="AV49" s="38"/>
      <c r="AW49" s="4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  <c r="BQ49" s="10"/>
    </row>
    <row r="50" spans="1:69" ht="15" customHeight="1">
      <c r="A50" s="25"/>
      <c r="B50" s="25"/>
      <c r="C50" s="6"/>
      <c r="D50" s="7"/>
      <c r="E50" s="32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7"/>
      <c r="V50" s="8"/>
      <c r="W50" s="7"/>
      <c r="X50" s="8"/>
      <c r="Y50" s="26"/>
      <c r="Z50" s="26"/>
      <c r="AA50" s="26"/>
      <c r="AB50" s="26"/>
      <c r="AC50" s="26"/>
      <c r="AD50" s="26"/>
      <c r="AE50" s="26"/>
      <c r="AF50" s="26"/>
      <c r="AG50" s="26"/>
      <c r="AH50" s="23"/>
      <c r="AI50" s="23"/>
      <c r="AJ50" s="23"/>
      <c r="AK50" s="23"/>
      <c r="AL50" s="23"/>
      <c r="AM50" s="27"/>
      <c r="AN50" s="27"/>
      <c r="AO50" s="27"/>
      <c r="AP50" s="27"/>
      <c r="AQ50" s="27"/>
      <c r="AR50" s="27"/>
      <c r="AS50" s="27"/>
      <c r="AT50" s="24"/>
      <c r="AU50" s="23"/>
      <c r="AV50" s="24"/>
      <c r="AW50" s="23"/>
      <c r="AX50" s="26"/>
      <c r="AY50" s="26"/>
      <c r="AZ50" s="26"/>
      <c r="BA50" s="26"/>
      <c r="BB50" s="26"/>
      <c r="BC50" s="26"/>
      <c r="BD50" s="26"/>
      <c r="BE50" s="26"/>
      <c r="BF50" s="26"/>
      <c r="BG50" s="23"/>
      <c r="BH50" s="24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1.25" customHeight="1">
      <c r="C51" s="33"/>
      <c r="D51" s="34"/>
      <c r="E51" s="205"/>
      <c r="F51" s="205"/>
      <c r="G51" s="205"/>
      <c r="H51" s="205"/>
      <c r="I51" s="205"/>
      <c r="J51" s="205"/>
      <c r="K51" s="205"/>
      <c r="L51" s="205"/>
      <c r="M51" s="205"/>
      <c r="N51" s="206"/>
      <c r="O51" s="206"/>
      <c r="P51" s="193"/>
      <c r="Q51" s="193"/>
      <c r="R51" s="193"/>
      <c r="S51" s="193"/>
      <c r="T51" s="193"/>
      <c r="U51" s="193"/>
      <c r="V51" s="193"/>
      <c r="W51" s="193"/>
      <c r="X51" s="193"/>
      <c r="Z51" s="11"/>
      <c r="AA51" s="11"/>
      <c r="AB51" s="11"/>
      <c r="AC51" s="11"/>
      <c r="AD51" s="11"/>
      <c r="AE51" s="11"/>
      <c r="AF51" s="11"/>
      <c r="AG51" s="11"/>
      <c r="AM51" s="17"/>
      <c r="AN51" s="17"/>
      <c r="AO51" s="17"/>
      <c r="AP51" s="17"/>
      <c r="AQ51" s="17"/>
      <c r="AR51" s="17"/>
      <c r="BL51" s="3"/>
    </row>
    <row r="52" spans="1:69" ht="15.75" customHeight="1">
      <c r="C52" s="6"/>
      <c r="D52" s="7"/>
      <c r="E52" s="7"/>
      <c r="F52" s="204"/>
      <c r="G52" s="204"/>
      <c r="H52" s="204"/>
      <c r="I52" s="204"/>
      <c r="J52" s="150"/>
      <c r="K52" s="196"/>
      <c r="L52" s="208"/>
      <c r="M52" s="208"/>
      <c r="V52" s="196"/>
      <c r="W52" s="196"/>
      <c r="X52" s="211"/>
    </row>
  </sheetData>
  <mergeCells count="97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E11:AP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I12:AJ12"/>
    <mergeCell ref="O12:P12"/>
    <mergeCell ref="Q12:R12"/>
    <mergeCell ref="S12:T12"/>
    <mergeCell ref="U12:V12"/>
    <mergeCell ref="AO12:AP12"/>
    <mergeCell ref="AR12:AR14"/>
    <mergeCell ref="AS12:AS14"/>
    <mergeCell ref="AG12:AH12"/>
    <mergeCell ref="AK12:AL12"/>
    <mergeCell ref="AM12:AN12"/>
    <mergeCell ref="AG13:AG14"/>
    <mergeCell ref="AM13:AM14"/>
    <mergeCell ref="AO13:AO14"/>
    <mergeCell ref="AA12:AB12"/>
    <mergeCell ref="AC12:AD12"/>
    <mergeCell ref="AE12:AF12"/>
    <mergeCell ref="AE13:AE14"/>
    <mergeCell ref="C13:C14"/>
    <mergeCell ref="E13:E14"/>
    <mergeCell ref="G13:G14"/>
    <mergeCell ref="I13:I14"/>
    <mergeCell ref="K13:K14"/>
    <mergeCell ref="W12:X12"/>
    <mergeCell ref="Y12:Z12"/>
    <mergeCell ref="A45:B45"/>
    <mergeCell ref="C45:K45"/>
    <mergeCell ref="L45:Z45"/>
    <mergeCell ref="AC45:AO45"/>
    <mergeCell ref="AI13:AI14"/>
    <mergeCell ref="Q13:Q14"/>
    <mergeCell ref="S13:S14"/>
    <mergeCell ref="U13:U14"/>
    <mergeCell ref="W13:W14"/>
    <mergeCell ref="Y13:Y14"/>
    <mergeCell ref="AA13:AA14"/>
    <mergeCell ref="M13:M14"/>
    <mergeCell ref="O13:O14"/>
    <mergeCell ref="AP48:AV48"/>
    <mergeCell ref="AP45:AS45"/>
    <mergeCell ref="G46:H46"/>
    <mergeCell ref="I46:K46"/>
    <mergeCell ref="N46:P46"/>
    <mergeCell ref="U46:Y46"/>
    <mergeCell ref="AM46:AO46"/>
    <mergeCell ref="AQ46:AR46"/>
    <mergeCell ref="AS46:AV46"/>
    <mergeCell ref="C48:K48"/>
    <mergeCell ref="L48:M48"/>
    <mergeCell ref="N48:X48"/>
    <mergeCell ref="AC48:AM48"/>
    <mergeCell ref="AN48:AO48"/>
    <mergeCell ref="F52:G52"/>
    <mergeCell ref="H52:I52"/>
    <mergeCell ref="K52:M52"/>
    <mergeCell ref="V52:X52"/>
    <mergeCell ref="D49:E49"/>
    <mergeCell ref="F49:G49"/>
    <mergeCell ref="I49:K49"/>
    <mergeCell ref="O49:V49"/>
    <mergeCell ref="W49:Z49"/>
    <mergeCell ref="AQ49:AR49"/>
    <mergeCell ref="AS49:AU49"/>
    <mergeCell ref="E51:M51"/>
    <mergeCell ref="N51:O51"/>
    <mergeCell ref="P51:X51"/>
    <mergeCell ref="AD49:AG49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C33" sqref="C33"/>
    </sheetView>
  </sheetViews>
  <sheetFormatPr defaultRowHeight="15"/>
  <cols>
    <col min="1" max="1" width="4.28515625" customWidth="1"/>
    <col min="2" max="2" width="29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N1" s="21"/>
      <c r="O1" s="21"/>
      <c r="P1" s="21"/>
      <c r="Q1" s="51"/>
    </row>
    <row r="2" spans="1:17" ht="15.75">
      <c r="A2" s="223" t="s">
        <v>32</v>
      </c>
      <c r="B2" s="224"/>
      <c r="C2" s="274" t="s">
        <v>61</v>
      </c>
      <c r="D2" s="275"/>
      <c r="E2" s="275"/>
      <c r="F2" s="275"/>
      <c r="G2" s="275"/>
      <c r="H2" s="275"/>
      <c r="I2" s="275"/>
      <c r="J2" s="275"/>
      <c r="K2" s="195"/>
      <c r="L2" s="195"/>
      <c r="M2" s="195"/>
      <c r="N2" s="195"/>
      <c r="O2" s="21"/>
      <c r="P2" s="21"/>
      <c r="Q2" s="51"/>
    </row>
    <row r="3" spans="1:17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89</v>
      </c>
      <c r="J3" s="196"/>
      <c r="K3" s="195"/>
      <c r="L3" s="195"/>
      <c r="M3" s="195"/>
      <c r="N3" s="21"/>
      <c r="O3" s="21"/>
      <c r="P3" s="21"/>
      <c r="Q3" s="51"/>
    </row>
    <row r="4" spans="1:17" ht="15" customHeight="1">
      <c r="A4" s="10"/>
      <c r="B4" s="10"/>
      <c r="E4" s="276" t="s">
        <v>90</v>
      </c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1"/>
      <c r="Q4" s="51"/>
    </row>
    <row r="5" spans="1:17" ht="12.75" customHeight="1">
      <c r="A5" s="235" t="s">
        <v>62</v>
      </c>
      <c r="B5" s="235"/>
      <c r="C5" s="235"/>
      <c r="D5" s="235"/>
      <c r="E5" s="231" t="s">
        <v>33</v>
      </c>
      <c r="F5" s="195"/>
      <c r="G5" s="195"/>
      <c r="H5" s="195"/>
      <c r="I5" s="195"/>
      <c r="J5" s="195"/>
      <c r="N5" s="21"/>
      <c r="O5" s="21"/>
      <c r="P5" s="21"/>
      <c r="Q5" s="51"/>
    </row>
    <row r="6" spans="1:17">
      <c r="B6" s="4"/>
      <c r="C6" s="232" t="s">
        <v>159</v>
      </c>
      <c r="D6" s="233"/>
      <c r="E6" s="233"/>
      <c r="F6" s="233"/>
      <c r="G6" s="233"/>
      <c r="H6" s="234"/>
      <c r="I6" s="234"/>
      <c r="J6" s="234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7" t="s">
        <v>91</v>
      </c>
      <c r="L7" s="277"/>
      <c r="M7" s="277"/>
      <c r="N7" s="277"/>
      <c r="O7" s="277"/>
      <c r="P7" s="277"/>
      <c r="Q7" s="51"/>
    </row>
    <row r="8" spans="1:17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3"/>
      <c r="J8" s="278" t="s">
        <v>92</v>
      </c>
      <c r="K8" s="277"/>
      <c r="L8" s="277"/>
      <c r="M8" s="277"/>
      <c r="N8" s="277"/>
      <c r="O8" s="277"/>
      <c r="P8" s="277"/>
      <c r="Q8" s="51"/>
    </row>
    <row r="9" spans="1:17" ht="12.75" customHeight="1">
      <c r="B9" s="10"/>
      <c r="C9" s="252">
        <v>10</v>
      </c>
      <c r="D9" s="253"/>
      <c r="E9" s="254"/>
      <c r="F9" s="247">
        <v>10</v>
      </c>
      <c r="G9" s="248"/>
      <c r="H9" s="248"/>
      <c r="I9" s="15"/>
      <c r="J9" s="15"/>
      <c r="N9" s="21"/>
      <c r="O9" s="21"/>
      <c r="P9" s="21"/>
      <c r="Q9" s="51"/>
    </row>
    <row r="10" spans="1:17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N10" s="21"/>
      <c r="O10" s="21"/>
      <c r="P10" s="21"/>
      <c r="Q10" s="51"/>
    </row>
    <row r="11" spans="1:17" ht="15.75" customHeight="1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59"/>
      <c r="L11" s="251"/>
      <c r="M11" s="1"/>
      <c r="N11" s="21"/>
      <c r="O11" s="21"/>
      <c r="P11" s="21"/>
      <c r="Q11" s="51"/>
    </row>
    <row r="12" spans="1:17" ht="66" customHeight="1">
      <c r="A12" s="201" t="s">
        <v>0</v>
      </c>
      <c r="B12" s="209" t="s">
        <v>22</v>
      </c>
      <c r="C12" s="255" t="s">
        <v>126</v>
      </c>
      <c r="D12" s="256"/>
      <c r="E12" s="189" t="s">
        <v>115</v>
      </c>
      <c r="F12" s="190"/>
      <c r="G12" s="189" t="s">
        <v>127</v>
      </c>
      <c r="H12" s="190"/>
      <c r="I12" s="189" t="s">
        <v>106</v>
      </c>
      <c r="J12" s="190"/>
      <c r="K12" s="189" t="s">
        <v>24</v>
      </c>
      <c r="L12" s="190"/>
      <c r="M12" s="40" t="s">
        <v>21</v>
      </c>
      <c r="N12" s="21"/>
      <c r="O12" s="21"/>
      <c r="P12" s="21"/>
      <c r="Q12" s="51"/>
    </row>
    <row r="13" spans="1:17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40" t="s">
        <v>25</v>
      </c>
      <c r="N13" s="21"/>
      <c r="O13" s="21"/>
      <c r="P13" s="21"/>
      <c r="Q13" s="51"/>
    </row>
    <row r="14" spans="1:17" s="2" customFormat="1" ht="14.25" customHeight="1">
      <c r="A14" s="221"/>
      <c r="B14" s="210"/>
      <c r="C14" s="238"/>
      <c r="D14" s="57">
        <v>10</v>
      </c>
      <c r="E14" s="240"/>
      <c r="F14" s="75">
        <f>D14</f>
        <v>10</v>
      </c>
      <c r="G14" s="192"/>
      <c r="H14" s="75">
        <f>D14</f>
        <v>10</v>
      </c>
      <c r="I14" s="192"/>
      <c r="J14" s="75">
        <f>D14</f>
        <v>10</v>
      </c>
      <c r="K14" s="192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09" t="s">
        <v>116</v>
      </c>
      <c r="C15" s="54"/>
      <c r="D15" s="44"/>
      <c r="E15" s="54">
        <v>1.9E-3</v>
      </c>
      <c r="F15" s="44">
        <f>E15*F14</f>
        <v>1.9E-2</v>
      </c>
      <c r="G15" s="43"/>
      <c r="H15" s="55"/>
      <c r="I15" s="43"/>
      <c r="J15" s="55"/>
      <c r="K15" s="45"/>
      <c r="L15" s="55"/>
      <c r="M15" s="74">
        <f>D15+F15+H15+J15+L15</f>
        <v>1.9E-2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5.0000000000000001E-4</v>
      </c>
      <c r="D16" s="44">
        <f>C16*D14</f>
        <v>5.0000000000000001E-3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0" si="0">D16+F16+H16+J16+L16</f>
        <v>0.10500000000000001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81">
        <v>0.13875999999999999</v>
      </c>
      <c r="D17" s="44">
        <f>C17*D14</f>
        <v>1.3875999999999999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2.3376000000000001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0.01</v>
      </c>
      <c r="N18" s="21"/>
      <c r="O18" s="21"/>
      <c r="P18" s="21"/>
      <c r="Q18" s="51"/>
    </row>
    <row r="19" spans="1:17">
      <c r="A19" s="92">
        <v>5</v>
      </c>
      <c r="B19" s="93" t="s">
        <v>117</v>
      </c>
      <c r="C19" s="43"/>
      <c r="D19" s="44"/>
      <c r="E19" s="54"/>
      <c r="F19" s="44"/>
      <c r="G19" s="54">
        <v>1.26E-2</v>
      </c>
      <c r="H19" s="44">
        <f>G19*H14</f>
        <v>0.126</v>
      </c>
      <c r="I19" s="43"/>
      <c r="J19" s="55"/>
      <c r="K19" s="45"/>
      <c r="L19" s="55"/>
      <c r="M19" s="74">
        <f t="shared" si="0"/>
        <v>0.126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1.232</v>
      </c>
      <c r="K21" s="45"/>
      <c r="L21" s="55"/>
      <c r="M21" s="74">
        <f t="shared" si="0"/>
        <v>1.232</v>
      </c>
      <c r="N21" s="21"/>
      <c r="O21" s="21"/>
      <c r="P21" s="21"/>
      <c r="Q21" s="51"/>
    </row>
    <row r="22" spans="1:17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139</v>
      </c>
      <c r="C31" s="43">
        <v>1.0999999999999999E-2</v>
      </c>
      <c r="D31" s="44">
        <f>C31*D14</f>
        <v>0.10999999999999999</v>
      </c>
      <c r="E31" s="43"/>
      <c r="F31" s="55"/>
      <c r="G31" s="43"/>
      <c r="H31" s="55"/>
      <c r="I31" s="43"/>
      <c r="J31" s="55"/>
      <c r="K31" s="45"/>
      <c r="L31" s="55"/>
      <c r="M31" s="74">
        <f t="shared" si="0"/>
        <v>0.10999999999999999</v>
      </c>
      <c r="N31" s="21"/>
      <c r="O31" s="21"/>
      <c r="P31" s="21"/>
      <c r="Q31" s="51"/>
    </row>
    <row r="32" spans="1:17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7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15" t="s">
        <v>160</v>
      </c>
      <c r="B41" s="216"/>
      <c r="C41" s="217" t="s">
        <v>86</v>
      </c>
      <c r="D41" s="218"/>
      <c r="E41" s="218"/>
      <c r="F41" s="218"/>
      <c r="G41" s="218"/>
      <c r="H41" s="218"/>
      <c r="I41" s="218"/>
      <c r="J41" s="218"/>
      <c r="K41" s="236"/>
      <c r="L41" s="236"/>
      <c r="M41" s="236"/>
      <c r="N41" s="236"/>
      <c r="O41" s="236"/>
      <c r="P41" s="272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90"/>
      <c r="D42" s="30"/>
      <c r="E42" s="30"/>
      <c r="F42" s="31"/>
      <c r="G42" s="196" t="s">
        <v>28</v>
      </c>
      <c r="H42" s="212"/>
      <c r="I42" s="196" t="s">
        <v>74</v>
      </c>
      <c r="J42" s="196"/>
      <c r="K42" s="195"/>
      <c r="L42" s="195"/>
      <c r="M42" s="195"/>
      <c r="N42" s="260" t="s">
        <v>88</v>
      </c>
      <c r="O42" s="260"/>
      <c r="P42" s="279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5" t="s">
        <v>84</v>
      </c>
      <c r="D44" s="205"/>
      <c r="E44" s="205"/>
      <c r="F44" s="205"/>
      <c r="G44" s="205"/>
      <c r="H44" s="205"/>
      <c r="I44" s="205"/>
      <c r="J44" s="205"/>
      <c r="K44" s="99" t="s">
        <v>38</v>
      </c>
      <c r="L44" s="193" t="s">
        <v>87</v>
      </c>
      <c r="M44" s="193"/>
      <c r="N44" s="193"/>
      <c r="O44" s="193"/>
      <c r="P44" s="193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04" t="s">
        <v>93</v>
      </c>
      <c r="E45" s="204"/>
      <c r="F45" s="204"/>
      <c r="G45" s="204"/>
      <c r="H45" s="196" t="s">
        <v>94</v>
      </c>
      <c r="I45" s="214"/>
      <c r="J45" s="214"/>
      <c r="L45" s="39" t="s">
        <v>28</v>
      </c>
      <c r="M45" s="89"/>
      <c r="N45" s="236"/>
      <c r="O45" s="236"/>
      <c r="P45" s="103" t="s">
        <v>74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8"/>
      <c r="G46" s="88"/>
      <c r="H46" s="88"/>
      <c r="I46" s="88"/>
      <c r="J46" s="88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5"/>
      <c r="F47" s="205"/>
      <c r="G47" s="205"/>
      <c r="H47" s="205"/>
      <c r="I47" s="205"/>
      <c r="J47" s="205"/>
      <c r="K47" s="17"/>
      <c r="L47" s="17"/>
      <c r="M47" s="17"/>
      <c r="AF47" s="3"/>
    </row>
    <row r="48" spans="1:37" ht="15.75" customHeight="1">
      <c r="C48" s="6"/>
      <c r="D48" s="7"/>
      <c r="E48" s="7"/>
      <c r="F48" s="204"/>
      <c r="G48" s="204"/>
      <c r="H48" s="204"/>
      <c r="I48" s="204"/>
      <c r="J48" s="35"/>
    </row>
    <row r="50" spans="6:6">
      <c r="F50" t="s">
        <v>85</v>
      </c>
    </row>
  </sheetData>
  <mergeCells count="46">
    <mergeCell ref="F48:G48"/>
    <mergeCell ref="H48:I48"/>
    <mergeCell ref="N45:O45"/>
    <mergeCell ref="E47:J47"/>
    <mergeCell ref="D45:E45"/>
    <mergeCell ref="F45:G45"/>
    <mergeCell ref="H45:J45"/>
    <mergeCell ref="C44:J44"/>
    <mergeCell ref="L44:P44"/>
    <mergeCell ref="G42:H42"/>
    <mergeCell ref="N42:P42"/>
    <mergeCell ref="I42:M42"/>
    <mergeCell ref="A41:B41"/>
    <mergeCell ref="C13:C14"/>
    <mergeCell ref="E13:E14"/>
    <mergeCell ref="G13:G14"/>
    <mergeCell ref="I13:I14"/>
    <mergeCell ref="C41:P4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6"/>
  <sheetViews>
    <sheetView tabSelected="1" workbookViewId="0">
      <selection activeCell="G11" sqref="G11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5" t="s">
        <v>26</v>
      </c>
      <c r="D1" s="207"/>
      <c r="E1" s="61"/>
      <c r="F1" s="61"/>
      <c r="G1" s="61"/>
      <c r="H1" s="61"/>
      <c r="I1" s="61"/>
      <c r="J1" s="61"/>
      <c r="K1" s="5"/>
    </row>
    <row r="2" spans="1:23" ht="15.75">
      <c r="A2" s="223" t="s">
        <v>32</v>
      </c>
      <c r="B2" s="224"/>
      <c r="C2" s="227" t="s">
        <v>97</v>
      </c>
      <c r="D2" s="286"/>
      <c r="E2" s="286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28</v>
      </c>
      <c r="D3" s="35"/>
      <c r="E3" s="287" t="s">
        <v>27</v>
      </c>
      <c r="F3" s="288"/>
      <c r="G3" s="288"/>
      <c r="H3" s="35"/>
      <c r="I3" s="35"/>
      <c r="J3" s="196"/>
      <c r="K3" s="196"/>
      <c r="L3" s="196"/>
    </row>
    <row r="4" spans="1:23">
      <c r="A4" s="10"/>
      <c r="B4" s="10"/>
      <c r="M4" s="226"/>
      <c r="N4" s="230"/>
      <c r="O4" s="230"/>
      <c r="P4" s="230"/>
    </row>
    <row r="5" spans="1:23" ht="15.75">
      <c r="A5" s="235" t="s">
        <v>62</v>
      </c>
      <c r="B5" s="235"/>
      <c r="C5" s="235"/>
      <c r="D5" s="235"/>
      <c r="E5" s="16"/>
      <c r="F5" s="16"/>
      <c r="G5" s="16"/>
      <c r="K5" s="231"/>
      <c r="L5" s="231"/>
      <c r="M5" s="231"/>
      <c r="N5" s="231"/>
      <c r="O5" s="231"/>
      <c r="P5" s="231"/>
      <c r="Q5" s="231"/>
      <c r="R5" s="231"/>
    </row>
    <row r="6" spans="1:23">
      <c r="B6" s="10"/>
      <c r="C6" s="64"/>
      <c r="D6" s="289" t="s">
        <v>29</v>
      </c>
      <c r="E6" s="289"/>
      <c r="F6" s="64"/>
      <c r="G6" s="64"/>
      <c r="H6" s="64"/>
      <c r="I6" s="65"/>
      <c r="J6" s="65"/>
      <c r="K6" s="65"/>
      <c r="S6" s="231"/>
      <c r="T6" s="231"/>
      <c r="U6" s="231"/>
      <c r="V6" s="231"/>
      <c r="W6" s="231"/>
    </row>
    <row r="7" spans="1:23">
      <c r="B7" s="10"/>
      <c r="C7" s="20"/>
      <c r="D7" s="290" t="s">
        <v>33</v>
      </c>
      <c r="E7" s="290"/>
      <c r="F7" s="13"/>
      <c r="G7" s="13"/>
      <c r="H7" s="291" t="s">
        <v>30</v>
      </c>
      <c r="I7" s="292"/>
      <c r="J7" s="292"/>
      <c r="K7" s="13"/>
      <c r="L7" s="13"/>
      <c r="M7" s="13"/>
      <c r="N7" s="13"/>
      <c r="P7" s="13"/>
      <c r="Q7" s="222"/>
      <c r="R7" s="207"/>
      <c r="S7" s="207"/>
      <c r="T7" s="207"/>
      <c r="U7" s="207"/>
      <c r="V7" s="207"/>
      <c r="W7" s="207"/>
    </row>
    <row r="8" spans="1:23">
      <c r="B8" s="10"/>
      <c r="C8" s="293" t="s">
        <v>181</v>
      </c>
      <c r="D8" s="294"/>
      <c r="E8" s="66"/>
      <c r="F8" s="290" t="s">
        <v>45</v>
      </c>
      <c r="G8" s="290"/>
      <c r="H8" s="295"/>
      <c r="I8" s="295"/>
      <c r="J8" s="295"/>
      <c r="K8" s="13"/>
      <c r="L8" s="13"/>
      <c r="M8" s="13"/>
      <c r="N8" s="13"/>
      <c r="P8" s="13"/>
      <c r="Q8" s="205"/>
      <c r="R8" s="236"/>
      <c r="S8" s="236"/>
      <c r="T8" s="236"/>
      <c r="U8" s="236"/>
      <c r="V8" s="236"/>
      <c r="W8" s="236"/>
    </row>
    <row r="9" spans="1:23">
      <c r="C9" s="67"/>
      <c r="D9" s="67" t="s">
        <v>46</v>
      </c>
      <c r="E9" s="67" t="s">
        <v>47</v>
      </c>
      <c r="F9" s="296" t="s">
        <v>48</v>
      </c>
      <c r="G9" s="290"/>
      <c r="H9" s="231"/>
      <c r="I9" s="231"/>
      <c r="J9" s="231"/>
      <c r="K9" s="236"/>
      <c r="L9" s="236"/>
      <c r="M9" s="236"/>
    </row>
    <row r="10" spans="1:23">
      <c r="C10" s="67" t="s">
        <v>49</v>
      </c>
      <c r="D10" s="68">
        <v>125</v>
      </c>
      <c r="E10" s="68">
        <v>125</v>
      </c>
    </row>
    <row r="11" spans="1:23">
      <c r="A11" s="69"/>
      <c r="B11" s="70"/>
      <c r="C11" s="67" t="s">
        <v>50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6"/>
      <c r="U11" s="206"/>
      <c r="V11" s="206"/>
      <c r="W11" s="206"/>
    </row>
    <row r="12" spans="1:23" ht="22.5">
      <c r="A12" s="69"/>
      <c r="B12" s="70"/>
      <c r="C12" s="73" t="s">
        <v>51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52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64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56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01" t="s">
        <v>0</v>
      </c>
      <c r="B17" s="282" t="s">
        <v>22</v>
      </c>
      <c r="C17" s="280" t="s">
        <v>40</v>
      </c>
      <c r="D17" s="280" t="s">
        <v>41</v>
      </c>
      <c r="E17" s="280" t="s">
        <v>42</v>
      </c>
      <c r="F17" s="280" t="s">
        <v>43</v>
      </c>
      <c r="G17" s="280" t="s">
        <v>65</v>
      </c>
      <c r="H17" s="280" t="s">
        <v>54</v>
      </c>
      <c r="I17" s="280" t="s">
        <v>44</v>
      </c>
    </row>
    <row r="18" spans="1:9">
      <c r="A18" s="220"/>
      <c r="B18" s="283"/>
      <c r="C18" s="281"/>
      <c r="D18" s="281"/>
      <c r="E18" s="281"/>
      <c r="F18" s="281"/>
      <c r="G18" s="285"/>
      <c r="H18" s="281"/>
      <c r="I18" s="281"/>
    </row>
    <row r="19" spans="1:9">
      <c r="A19" s="221"/>
      <c r="B19" s="284"/>
      <c r="C19" s="186">
        <f>E10</f>
        <v>125</v>
      </c>
      <c r="D19" s="186">
        <f>E11</f>
        <v>0</v>
      </c>
      <c r="E19" s="186">
        <f>E12</f>
        <v>0</v>
      </c>
      <c r="F19" s="186">
        <f>E13</f>
        <v>30</v>
      </c>
      <c r="G19" s="186">
        <f>E14</f>
        <v>10</v>
      </c>
      <c r="H19" s="186">
        <f>C19+D19+E19+F19+G19</f>
        <v>165</v>
      </c>
      <c r="I19" s="58"/>
    </row>
    <row r="20" spans="1:9">
      <c r="A20" s="92">
        <v>1</v>
      </c>
      <c r="B20" s="109" t="s">
        <v>116</v>
      </c>
      <c r="C20" s="187">
        <f>'12ч '!AO15</f>
        <v>0.23749999999999999</v>
      </c>
      <c r="D20" s="187">
        <f>'10ч  '!AG15</f>
        <v>0</v>
      </c>
      <c r="E20" s="187">
        <f>оздоров!AS15</f>
        <v>0</v>
      </c>
      <c r="F20" s="187">
        <f>'1,5-3 года'!AQ15</f>
        <v>4.9200000000000001E-2</v>
      </c>
      <c r="G20" s="187">
        <f>кратковрем!M15</f>
        <v>1.9E-2</v>
      </c>
      <c r="H20" s="188">
        <f>G20+F20+E20+D20+C20</f>
        <v>0.30569999999999997</v>
      </c>
      <c r="I20" s="59"/>
    </row>
    <row r="21" spans="1:9">
      <c r="A21" s="92">
        <v>2</v>
      </c>
      <c r="B21" s="93" t="s">
        <v>1</v>
      </c>
      <c r="C21" s="187">
        <f>'12ч '!AO16</f>
        <v>2.7718750000000001</v>
      </c>
      <c r="D21" s="187">
        <f>'10ч  '!AG16</f>
        <v>0</v>
      </c>
      <c r="E21" s="187">
        <f>оздоров!AS16</f>
        <v>0</v>
      </c>
      <c r="F21" s="187">
        <f>'1,5-3 года'!AQ16</f>
        <v>0.52500000000000002</v>
      </c>
      <c r="G21" s="187">
        <f>кратковрем!M16</f>
        <v>0.10500000000000001</v>
      </c>
      <c r="H21" s="188">
        <f t="shared" ref="H21:H51" si="0">G21+F21+E21+D21+C21</f>
        <v>3.401875</v>
      </c>
      <c r="I21" s="59"/>
    </row>
    <row r="22" spans="1:9">
      <c r="A22" s="92">
        <v>3</v>
      </c>
      <c r="B22" s="93" t="s">
        <v>2</v>
      </c>
      <c r="C22" s="187">
        <f>'12ч '!AO17</f>
        <v>34.756250000000001</v>
      </c>
      <c r="D22" s="187">
        <f>'10ч  '!AG17</f>
        <v>0</v>
      </c>
      <c r="E22" s="187">
        <f>оздоров!AS17</f>
        <v>0</v>
      </c>
      <c r="F22" s="187">
        <f>'1,5-3 года'!AQ17</f>
        <v>8.4041999999999994</v>
      </c>
      <c r="G22" s="187">
        <f>кратковрем!M17</f>
        <v>2.3376000000000001</v>
      </c>
      <c r="H22" s="188">
        <f t="shared" si="0"/>
        <v>45.498049999999999</v>
      </c>
      <c r="I22" s="60">
        <f>H22/1</f>
        <v>45.498049999999999</v>
      </c>
    </row>
    <row r="23" spans="1:9">
      <c r="A23" s="92">
        <v>4</v>
      </c>
      <c r="B23" s="93" t="s">
        <v>3</v>
      </c>
      <c r="C23" s="187">
        <f>'12ч '!AO18</f>
        <v>2.95</v>
      </c>
      <c r="D23" s="187">
        <f>'10ч  '!AG18</f>
        <v>0</v>
      </c>
      <c r="E23" s="187">
        <f>оздоров!AS18</f>
        <v>0</v>
      </c>
      <c r="F23" s="187">
        <f>'1,5-3 года'!AQ18</f>
        <v>0.432</v>
      </c>
      <c r="G23" s="187">
        <f>кратковрем!M18</f>
        <v>0.01</v>
      </c>
      <c r="H23" s="188">
        <f t="shared" si="0"/>
        <v>3.3920000000000003</v>
      </c>
      <c r="I23" s="96"/>
    </row>
    <row r="24" spans="1:9">
      <c r="A24" s="92">
        <v>5</v>
      </c>
      <c r="B24" s="93" t="s">
        <v>117</v>
      </c>
      <c r="C24" s="187">
        <f>'12ч '!AO19</f>
        <v>1.575</v>
      </c>
      <c r="D24" s="187">
        <f>'10ч  '!AG19</f>
        <v>0</v>
      </c>
      <c r="E24" s="187">
        <f>оздоров!AS19</f>
        <v>0</v>
      </c>
      <c r="F24" s="187">
        <f>'1,5-3 года'!AQ19</f>
        <v>0.252</v>
      </c>
      <c r="G24" s="187">
        <f>кратковрем!M19</f>
        <v>0.126</v>
      </c>
      <c r="H24" s="188">
        <f t="shared" si="0"/>
        <v>1.9529999999999998</v>
      </c>
      <c r="I24" s="96"/>
    </row>
    <row r="25" spans="1:9">
      <c r="A25" s="92">
        <v>6</v>
      </c>
      <c r="B25" s="93" t="s">
        <v>5</v>
      </c>
      <c r="C25" s="187">
        <f>'12ч '!AO20</f>
        <v>3.125</v>
      </c>
      <c r="D25" s="187">
        <f>'10ч  '!AG20</f>
        <v>0</v>
      </c>
      <c r="E25" s="187">
        <f>оздоров!AS20</f>
        <v>0</v>
      </c>
      <c r="F25" s="187">
        <f>'1,5-3 года'!AQ20</f>
        <v>0.6</v>
      </c>
      <c r="G25" s="187">
        <f>кратковрем!M20</f>
        <v>0.25</v>
      </c>
      <c r="H25" s="188">
        <f t="shared" si="0"/>
        <v>3.9750000000000001</v>
      </c>
      <c r="I25" s="60">
        <f>H25/0.4</f>
        <v>9.9375</v>
      </c>
    </row>
    <row r="26" spans="1:9">
      <c r="A26" s="92">
        <v>7</v>
      </c>
      <c r="B26" s="93" t="s">
        <v>19</v>
      </c>
      <c r="C26" s="187">
        <f>'12ч '!AO21</f>
        <v>2.8224999999999998</v>
      </c>
      <c r="D26" s="187">
        <f>'10ч  '!AG21</f>
        <v>0</v>
      </c>
      <c r="E26" s="187">
        <f>оздоров!AS21</f>
        <v>0</v>
      </c>
      <c r="F26" s="187">
        <f>'1,5-3 года'!AQ21</f>
        <v>1.704</v>
      </c>
      <c r="G26" s="187">
        <f>кратковрем!M21</f>
        <v>1.232</v>
      </c>
      <c r="H26" s="188">
        <f t="shared" si="0"/>
        <v>5.7584999999999997</v>
      </c>
      <c r="I26" s="60">
        <f>H26/0.04</f>
        <v>143.96249999999998</v>
      </c>
    </row>
    <row r="27" spans="1:9">
      <c r="A27" s="92">
        <v>8</v>
      </c>
      <c r="B27" s="94" t="s">
        <v>133</v>
      </c>
      <c r="C27" s="187">
        <f>'12ч '!AO22</f>
        <v>6.6875</v>
      </c>
      <c r="D27" s="187">
        <f>'10ч  '!AG22</f>
        <v>0</v>
      </c>
      <c r="E27" s="187">
        <f>оздоров!AS22</f>
        <v>0</v>
      </c>
      <c r="F27" s="187">
        <f>'1,5-3 года'!AQ22</f>
        <v>0</v>
      </c>
      <c r="G27" s="187">
        <f>кратковрем!M22</f>
        <v>0</v>
      </c>
      <c r="H27" s="188">
        <f t="shared" si="0"/>
        <v>6.6875</v>
      </c>
      <c r="I27" s="59"/>
    </row>
    <row r="28" spans="1:9">
      <c r="A28" s="92">
        <v>9</v>
      </c>
      <c r="B28" s="93" t="s">
        <v>8</v>
      </c>
      <c r="C28" s="187">
        <f>'12ч '!AO23</f>
        <v>11.704499999999999</v>
      </c>
      <c r="D28" s="187">
        <f>'10ч  '!AG23</f>
        <v>0</v>
      </c>
      <c r="E28" s="187">
        <f>оздоров!AS23</f>
        <v>0</v>
      </c>
      <c r="F28" s="187">
        <f>'1,5-3 года'!AQ23</f>
        <v>1.9447200000000002</v>
      </c>
      <c r="G28" s="187">
        <f>кратковрем!M23</f>
        <v>0</v>
      </c>
      <c r="H28" s="188">
        <f t="shared" si="0"/>
        <v>13.64922</v>
      </c>
      <c r="I28" s="59"/>
    </row>
    <row r="29" spans="1:9">
      <c r="A29" s="92">
        <v>10</v>
      </c>
      <c r="B29" s="93" t="s">
        <v>118</v>
      </c>
      <c r="C29" s="187">
        <f>'12ч '!AO24</f>
        <v>7.14</v>
      </c>
      <c r="D29" s="187">
        <f>'10ч  '!AG24</f>
        <v>0</v>
      </c>
      <c r="E29" s="187">
        <f>оздоров!AS24</f>
        <v>0</v>
      </c>
      <c r="F29" s="187">
        <f>'1,5-3 года'!AQ24</f>
        <v>1.1997</v>
      </c>
      <c r="G29" s="187">
        <f>кратковрем!M24</f>
        <v>0</v>
      </c>
      <c r="H29" s="188">
        <f t="shared" si="0"/>
        <v>8.3397000000000006</v>
      </c>
      <c r="I29" s="96"/>
    </row>
    <row r="30" spans="1:9">
      <c r="A30" s="92">
        <v>11</v>
      </c>
      <c r="B30" s="93" t="s">
        <v>9</v>
      </c>
      <c r="C30" s="187">
        <f>'12ч '!AO25</f>
        <v>0.71875</v>
      </c>
      <c r="D30" s="187">
        <f>'10ч  '!AG25</f>
        <v>0</v>
      </c>
      <c r="E30" s="187">
        <f>оздоров!AS25</f>
        <v>0</v>
      </c>
      <c r="F30" s="187">
        <f>'1,5-3 года'!AQ25</f>
        <v>0.26400000000000001</v>
      </c>
      <c r="G30" s="187">
        <f>кратковрем!M25</f>
        <v>0</v>
      </c>
      <c r="H30" s="188">
        <f t="shared" si="0"/>
        <v>0.98275000000000001</v>
      </c>
      <c r="I30" s="96"/>
    </row>
    <row r="31" spans="1:9">
      <c r="A31" s="92">
        <v>12</v>
      </c>
      <c r="B31" s="93" t="s">
        <v>20</v>
      </c>
      <c r="C31" s="187">
        <f>'12ч '!AO26</f>
        <v>25</v>
      </c>
      <c r="D31" s="187">
        <f>'10ч  '!AG26</f>
        <v>0</v>
      </c>
      <c r="E31" s="187">
        <f>оздоров!AS26</f>
        <v>0</v>
      </c>
      <c r="F31" s="187">
        <f>'1,5-3 года'!AQ26</f>
        <v>4.5</v>
      </c>
      <c r="G31" s="187">
        <f>кратковрем!M26</f>
        <v>0</v>
      </c>
      <c r="H31" s="188">
        <f t="shared" si="0"/>
        <v>29.5</v>
      </c>
      <c r="I31" s="60">
        <f>H31/0.95</f>
        <v>31.05263157894737</v>
      </c>
    </row>
    <row r="32" spans="1:9">
      <c r="A32" s="92">
        <v>13</v>
      </c>
      <c r="B32" s="93" t="s">
        <v>10</v>
      </c>
      <c r="C32" s="187">
        <f>'12ч '!AO27</f>
        <v>39.412500000000001</v>
      </c>
      <c r="D32" s="187">
        <f>'10ч  '!AG27</f>
        <v>0</v>
      </c>
      <c r="E32" s="187">
        <f>оздоров!AS27</f>
        <v>0</v>
      </c>
      <c r="F32" s="187">
        <f>'1,5-3 года'!AQ27</f>
        <v>12.3447</v>
      </c>
      <c r="G32" s="187">
        <f>кратковрем!M27</f>
        <v>0</v>
      </c>
      <c r="H32" s="188">
        <f t="shared" si="0"/>
        <v>51.757199999999997</v>
      </c>
      <c r="I32" s="59"/>
    </row>
    <row r="33" spans="1:9">
      <c r="A33" s="92">
        <v>14</v>
      </c>
      <c r="B33" s="93" t="s">
        <v>11</v>
      </c>
      <c r="C33" s="187">
        <f>'12ч '!AO28</f>
        <v>5.17875</v>
      </c>
      <c r="D33" s="187">
        <f>'10ч  '!AG28</f>
        <v>0</v>
      </c>
      <c r="E33" s="187">
        <f>оздоров!AS28</f>
        <v>0</v>
      </c>
      <c r="F33" s="187">
        <f>'1,5-3 года'!AQ28</f>
        <v>1.1166</v>
      </c>
      <c r="G33" s="187">
        <f>кратковрем!M28</f>
        <v>0</v>
      </c>
      <c r="H33" s="188">
        <f t="shared" si="0"/>
        <v>6.29535</v>
      </c>
      <c r="I33" s="59"/>
    </row>
    <row r="34" spans="1:9">
      <c r="A34" s="92">
        <v>15</v>
      </c>
      <c r="B34" s="94" t="s">
        <v>105</v>
      </c>
      <c r="C34" s="187">
        <f>'12ч '!AO29</f>
        <v>25.75</v>
      </c>
      <c r="D34" s="187">
        <f>'10ч  '!AG29</f>
        <v>0</v>
      </c>
      <c r="E34" s="187">
        <f>оздоров!AS29</f>
        <v>0</v>
      </c>
      <c r="F34" s="187">
        <f>'1,5-3 года'!AQ29</f>
        <v>4.944</v>
      </c>
      <c r="G34" s="187">
        <f>кратковрем!M29</f>
        <v>0</v>
      </c>
      <c r="H34" s="188">
        <f t="shared" si="0"/>
        <v>30.693999999999999</v>
      </c>
      <c r="I34" s="60">
        <f>H34/0.5</f>
        <v>61.387999999999998</v>
      </c>
    </row>
    <row r="35" spans="1:9">
      <c r="A35" s="92">
        <v>16</v>
      </c>
      <c r="B35" s="93" t="s">
        <v>12</v>
      </c>
      <c r="C35" s="187">
        <f>'12ч '!AO30</f>
        <v>0.22500000000000001</v>
      </c>
      <c r="D35" s="187">
        <f>'10ч  '!AG30</f>
        <v>0</v>
      </c>
      <c r="E35" s="187">
        <f>оздоров!AS30</f>
        <v>0</v>
      </c>
      <c r="F35" s="187">
        <f>'1,5-3 года'!AQ30</f>
        <v>3.5999999999999997E-2</v>
      </c>
      <c r="G35" s="187">
        <f>кратковрем!M30</f>
        <v>0</v>
      </c>
      <c r="H35" s="188">
        <f t="shared" si="0"/>
        <v>0.26100000000000001</v>
      </c>
      <c r="I35" s="96"/>
    </row>
    <row r="36" spans="1:9">
      <c r="A36" s="92">
        <v>17</v>
      </c>
      <c r="B36" s="93" t="s">
        <v>139</v>
      </c>
      <c r="C36" s="187">
        <f>'12ч '!AO31</f>
        <v>6.9812500000000002</v>
      </c>
      <c r="D36" s="187">
        <f>'10ч  '!AG31</f>
        <v>0</v>
      </c>
      <c r="E36" s="187">
        <f>оздоров!AS31</f>
        <v>0</v>
      </c>
      <c r="F36" s="187">
        <f>'1,5-3 года'!AQ31</f>
        <v>0.24</v>
      </c>
      <c r="G36" s="187">
        <f>кратковрем!M31</f>
        <v>0.10999999999999999</v>
      </c>
      <c r="H36" s="188">
        <f t="shared" si="0"/>
        <v>7.3312499999999998</v>
      </c>
      <c r="I36" s="59"/>
    </row>
    <row r="37" spans="1:9">
      <c r="A37" s="92">
        <v>18</v>
      </c>
      <c r="B37" s="93" t="s">
        <v>122</v>
      </c>
      <c r="C37" s="187">
        <f>'12ч '!AO32</f>
        <v>9.1249999999999998E-2</v>
      </c>
      <c r="D37" s="187">
        <f>'10ч  '!AG32</f>
        <v>0</v>
      </c>
      <c r="E37" s="187">
        <f>оздоров!AS32</f>
        <v>0</v>
      </c>
      <c r="F37" s="187">
        <f>'1,5-3 года'!AQ32</f>
        <v>1.7520000000000001E-2</v>
      </c>
      <c r="G37" s="187">
        <f>кратковрем!M32</f>
        <v>0</v>
      </c>
      <c r="H37" s="188">
        <f t="shared" si="0"/>
        <v>0.10877000000000001</v>
      </c>
      <c r="I37" s="59"/>
    </row>
    <row r="38" spans="1:9">
      <c r="A38" s="92">
        <v>19</v>
      </c>
      <c r="B38" s="93" t="s">
        <v>13</v>
      </c>
      <c r="C38" s="187">
        <f>'12ч '!AO33</f>
        <v>4.8337500000000002</v>
      </c>
      <c r="D38" s="187">
        <f>'10ч  '!AG33</f>
        <v>0</v>
      </c>
      <c r="E38" s="187">
        <f>оздоров!AS33</f>
        <v>0.36</v>
      </c>
      <c r="F38" s="187">
        <f>'1,5-3 года'!AQ33</f>
        <v>1.002</v>
      </c>
      <c r="G38" s="187">
        <f>кратковрем!M33</f>
        <v>0</v>
      </c>
      <c r="H38" s="188">
        <f t="shared" si="0"/>
        <v>6.1957500000000003</v>
      </c>
      <c r="I38" s="59"/>
    </row>
    <row r="39" spans="1:9">
      <c r="A39" s="92">
        <v>20</v>
      </c>
      <c r="B39" s="94" t="s">
        <v>120</v>
      </c>
      <c r="C39" s="187">
        <f>'12ч '!AO34</f>
        <v>2.25</v>
      </c>
      <c r="D39" s="187">
        <f>'10ч  '!AG34</f>
        <v>0</v>
      </c>
      <c r="E39" s="187">
        <f>оздоров!AS34</f>
        <v>0</v>
      </c>
      <c r="F39" s="187">
        <f>'1,5-3 года'!AQ34</f>
        <v>0.44999999999999996</v>
      </c>
      <c r="G39" s="187">
        <f>кратковрем!M34</f>
        <v>0</v>
      </c>
      <c r="H39" s="188">
        <f t="shared" si="0"/>
        <v>2.7</v>
      </c>
      <c r="I39" s="96"/>
    </row>
    <row r="40" spans="1:9">
      <c r="A40" s="92">
        <v>21</v>
      </c>
      <c r="B40" s="94" t="s">
        <v>123</v>
      </c>
      <c r="C40" s="187">
        <f>'12ч '!AO35</f>
        <v>10.52125</v>
      </c>
      <c r="D40" s="187">
        <f>'10ч  '!AG35</f>
        <v>0</v>
      </c>
      <c r="E40" s="187">
        <f>оздоров!AS35</f>
        <v>0</v>
      </c>
      <c r="F40" s="187">
        <f>'1,5-3 года'!AQ35</f>
        <v>2.1615000000000002</v>
      </c>
      <c r="G40" s="187">
        <f>кратковрем!M35</f>
        <v>0</v>
      </c>
      <c r="H40" s="188">
        <f t="shared" si="0"/>
        <v>12.68275</v>
      </c>
      <c r="I40" s="96"/>
    </row>
    <row r="41" spans="1:9">
      <c r="A41" s="92">
        <v>22</v>
      </c>
      <c r="B41" s="93" t="s">
        <v>14</v>
      </c>
      <c r="C41" s="187">
        <f>'12ч '!AO36</f>
        <v>7.9162499999999998</v>
      </c>
      <c r="D41" s="187">
        <f>'10ч  '!AG36</f>
        <v>0</v>
      </c>
      <c r="E41" s="187">
        <f>оздоров!AS36</f>
        <v>0</v>
      </c>
      <c r="F41" s="187">
        <f>'1,5-3 года'!AQ36</f>
        <v>1.7849999999999999</v>
      </c>
      <c r="G41" s="187">
        <f>кратковрем!M36</f>
        <v>0</v>
      </c>
      <c r="H41" s="188">
        <f t="shared" si="0"/>
        <v>9.7012499999999999</v>
      </c>
      <c r="I41" s="60">
        <f>H41/0.5</f>
        <v>19.4025</v>
      </c>
    </row>
    <row r="42" spans="1:9">
      <c r="A42" s="92">
        <v>23</v>
      </c>
      <c r="B42" s="93" t="s">
        <v>15</v>
      </c>
      <c r="C42" s="187">
        <f>'12ч '!AO37</f>
        <v>3.75</v>
      </c>
      <c r="D42" s="187">
        <f>'10ч  '!AG37</f>
        <v>0</v>
      </c>
      <c r="E42" s="187">
        <f>оздоров!AS37</f>
        <v>0</v>
      </c>
      <c r="F42" s="187">
        <f>'1,5-3 года'!AQ37</f>
        <v>0.75</v>
      </c>
      <c r="G42" s="187">
        <f>кратковрем!M37</f>
        <v>0</v>
      </c>
      <c r="H42" s="188">
        <f t="shared" si="0"/>
        <v>4.5</v>
      </c>
      <c r="I42" s="60">
        <f>H42/0.65</f>
        <v>6.9230769230769225</v>
      </c>
    </row>
    <row r="43" spans="1:9">
      <c r="A43" s="92">
        <v>24</v>
      </c>
      <c r="B43" s="93" t="s">
        <v>121</v>
      </c>
      <c r="C43" s="187">
        <f>'12ч '!AO38</f>
        <v>0.890625</v>
      </c>
      <c r="D43" s="187">
        <f>'10ч  '!AG38</f>
        <v>0</v>
      </c>
      <c r="E43" s="187">
        <f>оздоров!AS38</f>
        <v>0</v>
      </c>
      <c r="F43" s="187">
        <f>'1,5-3 года'!AQ38</f>
        <v>0.14249999999999999</v>
      </c>
      <c r="G43" s="187">
        <f>кратковрем!M38</f>
        <v>0</v>
      </c>
      <c r="H43" s="188">
        <f t="shared" si="0"/>
        <v>1.0331250000000001</v>
      </c>
      <c r="I43" s="96"/>
    </row>
    <row r="44" spans="1:9">
      <c r="A44" s="92">
        <v>25</v>
      </c>
      <c r="B44" s="94" t="s">
        <v>60</v>
      </c>
      <c r="C44" s="187">
        <f>'12ч '!AO39</f>
        <v>15.4</v>
      </c>
      <c r="D44" s="187">
        <f>'10ч  '!AG39</f>
        <v>0</v>
      </c>
      <c r="E44" s="187">
        <f>оздоров!AS39</f>
        <v>0</v>
      </c>
      <c r="F44" s="187">
        <f>'1,5-3 года'!AQ39</f>
        <v>3.5448</v>
      </c>
      <c r="G44" s="187">
        <f>кратковрем!M39</f>
        <v>0</v>
      </c>
      <c r="H44" s="188">
        <f t="shared" si="0"/>
        <v>18.944800000000001</v>
      </c>
      <c r="I44" s="96"/>
    </row>
    <row r="45" spans="1:9">
      <c r="A45" s="92">
        <v>26</v>
      </c>
      <c r="B45" s="93" t="s">
        <v>24</v>
      </c>
      <c r="C45" s="187">
        <f>'12ч '!AO40</f>
        <v>0.59375</v>
      </c>
      <c r="D45" s="187">
        <f>'10ч  '!AG40</f>
        <v>0</v>
      </c>
      <c r="E45" s="187">
        <f>оздоров!AS40</f>
        <v>0</v>
      </c>
      <c r="F45" s="187">
        <f>'1,5-3 года'!AQ40</f>
        <v>8.5500000000000007E-2</v>
      </c>
      <c r="G45" s="187">
        <f>кратковрем!M40</f>
        <v>1.2500000000000001E-2</v>
      </c>
      <c r="H45" s="188">
        <f t="shared" si="0"/>
        <v>0.69174999999999998</v>
      </c>
      <c r="I45" s="59"/>
    </row>
    <row r="46" spans="1:9">
      <c r="A46" s="92">
        <v>27</v>
      </c>
      <c r="B46" s="93" t="s">
        <v>57</v>
      </c>
      <c r="C46" s="187">
        <f>'12ч '!AO41</f>
        <v>1.65E-3</v>
      </c>
      <c r="D46" s="187">
        <f>'10ч  '!AG41</f>
        <v>0</v>
      </c>
      <c r="E46" s="187">
        <f>оздоров!AS41</f>
        <v>0</v>
      </c>
      <c r="F46" s="187">
        <f>'1,5-3 года'!AQ41</f>
        <v>3.3599999999999998E-4</v>
      </c>
      <c r="G46" s="187">
        <f>кратковрем!M41</f>
        <v>0</v>
      </c>
      <c r="H46" s="188">
        <f t="shared" si="0"/>
        <v>1.9859999999999999E-3</v>
      </c>
      <c r="I46" s="59"/>
    </row>
    <row r="47" spans="1:9">
      <c r="A47" s="92">
        <v>28</v>
      </c>
      <c r="B47" s="94" t="s">
        <v>58</v>
      </c>
      <c r="C47" s="187">
        <f>'12ч '!AO42</f>
        <v>0.9</v>
      </c>
      <c r="D47" s="187">
        <f>'10ч  '!AG42</f>
        <v>0</v>
      </c>
      <c r="E47" s="187">
        <f>оздоров!AS42</f>
        <v>0</v>
      </c>
      <c r="F47" s="187">
        <f>'1,5-3 года'!AQ42</f>
        <v>0.216</v>
      </c>
      <c r="G47" s="187">
        <f>кратковрем!M42</f>
        <v>0</v>
      </c>
      <c r="H47" s="188">
        <f t="shared" si="0"/>
        <v>1.1160000000000001</v>
      </c>
      <c r="I47" s="59"/>
    </row>
    <row r="48" spans="1:9">
      <c r="A48" s="92">
        <v>29</v>
      </c>
      <c r="B48" s="93" t="s">
        <v>107</v>
      </c>
      <c r="C48" s="187">
        <f>'12ч '!AO43</f>
        <v>3.2725</v>
      </c>
      <c r="D48" s="187">
        <f>'10ч  '!AG43</f>
        <v>0</v>
      </c>
      <c r="E48" s="187">
        <f>оздоров!AS43</f>
        <v>0</v>
      </c>
      <c r="F48" s="187">
        <f>'1,5-3 года'!AQ43</f>
        <v>0.78539999999999999</v>
      </c>
      <c r="G48" s="187">
        <f>кратковрем!M43</f>
        <v>0</v>
      </c>
      <c r="H48" s="188">
        <f t="shared" si="0"/>
        <v>4.0579000000000001</v>
      </c>
      <c r="I48" s="96"/>
    </row>
    <row r="49" spans="1:12">
      <c r="A49" s="92">
        <v>30</v>
      </c>
      <c r="B49" s="93" t="s">
        <v>156</v>
      </c>
      <c r="C49" s="187">
        <f>'12ч '!AO44</f>
        <v>0</v>
      </c>
      <c r="D49" s="187">
        <f>'10ч  '!AG44</f>
        <v>0</v>
      </c>
      <c r="E49" s="187">
        <f>оздоров!AS44</f>
        <v>0</v>
      </c>
      <c r="F49" s="187">
        <f>'1,5-3 года'!AQ44</f>
        <v>1.0431000000000001</v>
      </c>
      <c r="G49" s="187">
        <f>кратковрем!M44</f>
        <v>0</v>
      </c>
      <c r="H49" s="188">
        <f t="shared" si="0"/>
        <v>1.0431000000000001</v>
      </c>
      <c r="I49" s="60">
        <f>H49/0.38</f>
        <v>2.7450000000000006</v>
      </c>
    </row>
    <row r="50" spans="1:12">
      <c r="A50" s="92">
        <v>31</v>
      </c>
      <c r="B50" s="93" t="s">
        <v>111</v>
      </c>
      <c r="C50" s="187">
        <v>0</v>
      </c>
      <c r="D50" s="187">
        <f>'10ч  '!AG45</f>
        <v>0</v>
      </c>
      <c r="E50" s="187">
        <f>оздоров!AS45</f>
        <v>0</v>
      </c>
      <c r="F50" s="187">
        <f>'1,5-3 года'!AQ45</f>
        <v>0</v>
      </c>
      <c r="G50" s="187">
        <f>кратковрем!M45</f>
        <v>0</v>
      </c>
      <c r="H50" s="188">
        <f t="shared" si="0"/>
        <v>0</v>
      </c>
      <c r="I50" s="60">
        <f>H50/0.28</f>
        <v>0</v>
      </c>
    </row>
    <row r="51" spans="1:12">
      <c r="A51" s="92">
        <v>32</v>
      </c>
      <c r="B51" s="93" t="s">
        <v>59</v>
      </c>
      <c r="C51" s="187">
        <f>'12ч '!AO46</f>
        <v>0</v>
      </c>
      <c r="D51" s="187">
        <f>'10ч  '!AG46</f>
        <v>0</v>
      </c>
      <c r="E51" s="187">
        <f>оздоров!AS46</f>
        <v>0</v>
      </c>
      <c r="F51" s="187">
        <v>0</v>
      </c>
      <c r="G51" s="187">
        <f>кратковрем!M46</f>
        <v>0</v>
      </c>
      <c r="H51" s="188">
        <f t="shared" si="0"/>
        <v>0</v>
      </c>
      <c r="I51" s="59"/>
    </row>
    <row r="52" spans="1:12">
      <c r="A52" s="215" t="s">
        <v>101</v>
      </c>
      <c r="B52" s="216"/>
      <c r="C52" s="217" t="s">
        <v>98</v>
      </c>
      <c r="D52" s="218"/>
      <c r="E52" s="218"/>
      <c r="F52" s="218"/>
      <c r="G52" s="88"/>
      <c r="H52" s="200" t="s">
        <v>67</v>
      </c>
      <c r="I52" s="206"/>
      <c r="J52" s="206"/>
      <c r="K52" s="206"/>
      <c r="L52" s="206"/>
    </row>
    <row r="53" spans="1:12" ht="10.5" customHeight="1">
      <c r="A53" s="6"/>
      <c r="B53" s="7"/>
      <c r="C53" s="29"/>
      <c r="D53" s="204" t="s">
        <v>99</v>
      </c>
      <c r="E53" s="207"/>
      <c r="F53" s="207"/>
      <c r="G53" s="87"/>
      <c r="H53" s="35"/>
      <c r="I53" s="35" t="s">
        <v>28</v>
      </c>
      <c r="J53" s="196" t="s">
        <v>53</v>
      </c>
      <c r="K53" s="196"/>
      <c r="L53" s="211"/>
    </row>
    <row r="54" spans="1:12" ht="15.75">
      <c r="A54" s="6"/>
      <c r="B54" s="7"/>
      <c r="C54" s="32"/>
      <c r="D54" s="19"/>
      <c r="E54" s="19"/>
      <c r="F54" s="19"/>
      <c r="G54" s="88"/>
      <c r="H54" s="19"/>
      <c r="I54" s="19"/>
      <c r="J54" s="19"/>
      <c r="K54" s="19"/>
      <c r="L54" s="19"/>
    </row>
    <row r="55" spans="1:12">
      <c r="A55" s="33"/>
      <c r="B55" s="34"/>
      <c r="C55" s="205" t="s">
        <v>66</v>
      </c>
      <c r="D55" s="205"/>
      <c r="E55" s="205"/>
      <c r="F55" s="205"/>
      <c r="G55" s="85"/>
      <c r="H55" s="37" t="s">
        <v>38</v>
      </c>
      <c r="I55" s="37"/>
      <c r="J55" s="297" t="s">
        <v>68</v>
      </c>
      <c r="K55" s="205"/>
      <c r="L55" s="205"/>
    </row>
    <row r="56" spans="1:12" ht="10.5" customHeight="1">
      <c r="A56" s="6"/>
      <c r="B56" s="7"/>
      <c r="C56" s="7"/>
      <c r="D56" s="31" t="s">
        <v>28</v>
      </c>
      <c r="E56" s="204" t="s">
        <v>100</v>
      </c>
      <c r="F56" s="204"/>
      <c r="G56" s="89"/>
      <c r="H56" s="31"/>
      <c r="I56" s="35" t="s">
        <v>28</v>
      </c>
      <c r="J56" s="196" t="s">
        <v>39</v>
      </c>
      <c r="K56" s="208"/>
      <c r="L56" s="208"/>
    </row>
  </sheetData>
  <mergeCells count="36">
    <mergeCell ref="C55:F55"/>
    <mergeCell ref="J55:L55"/>
    <mergeCell ref="E56:F56"/>
    <mergeCell ref="J56:L56"/>
    <mergeCell ref="A52:B52"/>
    <mergeCell ref="C52:F52"/>
    <mergeCell ref="H52:L52"/>
    <mergeCell ref="D53:F53"/>
    <mergeCell ref="J53:L53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года</vt:lpstr>
      <vt:lpstr>кратковрем</vt:lpstr>
      <vt:lpstr>итого</vt:lpstr>
      <vt:lpstr>'1,5-3 года'!Область_печати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2021-05-13T08:01:12Z</cp:lastPrinted>
  <dcterms:created xsi:type="dcterms:W3CDTF">2016-04-19T08:00:22Z</dcterms:created>
  <dcterms:modified xsi:type="dcterms:W3CDTF">2021-05-21T01:59:24Z</dcterms:modified>
</cp:coreProperties>
</file>