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СОШ 5" sheetId="18" r:id="rId1"/>
  </sheets>
  <calcPr calcId="125725"/>
</workbook>
</file>

<file path=xl/calcChain.xml><?xml version="1.0" encoding="utf-8"?>
<calcChain xmlns="http://schemas.openxmlformats.org/spreadsheetml/2006/main">
  <c r="H165" i="18"/>
  <c r="H166"/>
  <c r="H167"/>
  <c r="H168"/>
  <c r="H169"/>
  <c r="H164"/>
  <c r="H415"/>
  <c r="H416"/>
  <c r="H414"/>
  <c r="H411"/>
  <c r="H412"/>
  <c r="H410"/>
  <c r="H407"/>
  <c r="H408"/>
  <c r="H406"/>
  <c r="H489"/>
  <c r="H490"/>
  <c r="H491"/>
  <c r="H492"/>
  <c r="H493"/>
  <c r="H488"/>
  <c r="H531"/>
  <c r="H532"/>
  <c r="H533"/>
  <c r="H534"/>
  <c r="H535"/>
  <c r="H530"/>
  <c r="H524"/>
  <c r="H525"/>
  <c r="H526"/>
  <c r="H527"/>
  <c r="H528"/>
  <c r="H523"/>
  <c r="H517"/>
  <c r="H518"/>
  <c r="H519"/>
  <c r="H520"/>
  <c r="H521"/>
  <c r="H516"/>
  <c r="H503"/>
  <c r="H504"/>
  <c r="H505"/>
  <c r="H506"/>
  <c r="H507"/>
  <c r="H502"/>
  <c r="H496"/>
  <c r="H497"/>
  <c r="H498"/>
  <c r="H499"/>
  <c r="H500"/>
  <c r="H495"/>
  <c r="H482"/>
  <c r="H483"/>
  <c r="H484"/>
  <c r="H485"/>
  <c r="H486"/>
  <c r="H481"/>
  <c r="H468"/>
  <c r="H469"/>
  <c r="H470"/>
  <c r="H471"/>
  <c r="H472"/>
  <c r="H467"/>
  <c r="H461"/>
  <c r="H462"/>
  <c r="H463"/>
  <c r="H464"/>
  <c r="H465"/>
  <c r="H460"/>
  <c r="H447"/>
  <c r="H448"/>
  <c r="H449"/>
  <c r="H450"/>
  <c r="H451"/>
  <c r="H446"/>
  <c r="H440"/>
  <c r="H441"/>
  <c r="H442"/>
  <c r="H443"/>
  <c r="H444"/>
  <c r="H439"/>
  <c r="H433"/>
  <c r="H434"/>
  <c r="H435"/>
  <c r="H436"/>
  <c r="H437"/>
  <c r="H432"/>
  <c r="H426"/>
  <c r="H427"/>
  <c r="H428"/>
  <c r="H429"/>
  <c r="H430"/>
  <c r="H425"/>
  <c r="H403"/>
  <c r="H404"/>
  <c r="H402"/>
  <c r="H396"/>
  <c r="H397"/>
  <c r="H398"/>
  <c r="H399"/>
  <c r="H400"/>
  <c r="H395"/>
  <c r="H389"/>
  <c r="H390"/>
  <c r="H391"/>
  <c r="H392"/>
  <c r="H393"/>
  <c r="H388"/>
  <c r="H382"/>
  <c r="H383"/>
  <c r="H384"/>
  <c r="H385"/>
  <c r="H386"/>
  <c r="H381"/>
  <c r="H375"/>
  <c r="H376"/>
  <c r="H377"/>
  <c r="H378"/>
  <c r="H379"/>
  <c r="H374"/>
  <c r="H368"/>
  <c r="H369"/>
  <c r="H370"/>
  <c r="H371"/>
  <c r="H372"/>
  <c r="H367"/>
  <c r="H361"/>
  <c r="H362"/>
  <c r="H363"/>
  <c r="H364"/>
  <c r="H365"/>
  <c r="H360"/>
  <c r="H340"/>
  <c r="H341"/>
  <c r="H342"/>
  <c r="H343"/>
  <c r="H344"/>
  <c r="H339"/>
  <c r="H333"/>
  <c r="H334"/>
  <c r="H335"/>
  <c r="H336"/>
  <c r="H337"/>
  <c r="H332"/>
  <c r="H326"/>
  <c r="H327"/>
  <c r="H328"/>
  <c r="H329"/>
  <c r="H330"/>
  <c r="H325"/>
  <c r="H319"/>
  <c r="H320"/>
  <c r="H321"/>
  <c r="H322"/>
  <c r="H323"/>
  <c r="H318"/>
  <c r="H312"/>
  <c r="H313"/>
  <c r="H314"/>
  <c r="H315"/>
  <c r="H316"/>
  <c r="H311"/>
  <c r="H305"/>
  <c r="H306"/>
  <c r="H307"/>
  <c r="H308"/>
  <c r="H309"/>
  <c r="H304"/>
  <c r="H298"/>
  <c r="H299"/>
  <c r="H300"/>
  <c r="H301"/>
  <c r="H302"/>
  <c r="H297"/>
  <c r="H291"/>
  <c r="H292"/>
  <c r="H293"/>
  <c r="H294"/>
  <c r="H295"/>
  <c r="H290"/>
  <c r="H284"/>
  <c r="H285"/>
  <c r="H286"/>
  <c r="H287"/>
  <c r="H288"/>
  <c r="H283"/>
  <c r="H277"/>
  <c r="H278"/>
  <c r="H279"/>
  <c r="H280"/>
  <c r="H281"/>
  <c r="H276"/>
  <c r="H270"/>
  <c r="H271"/>
  <c r="H272"/>
  <c r="H273"/>
  <c r="H274"/>
  <c r="H269"/>
  <c r="H263"/>
  <c r="H264"/>
  <c r="H265"/>
  <c r="H266"/>
  <c r="H267"/>
  <c r="H262"/>
  <c r="H242"/>
  <c r="H243"/>
  <c r="H244"/>
  <c r="H245"/>
  <c r="H246"/>
  <c r="H241"/>
  <c r="H235"/>
  <c r="H236"/>
  <c r="H237"/>
  <c r="H238"/>
  <c r="H239"/>
  <c r="H234"/>
  <c r="H220"/>
  <c r="H228"/>
  <c r="H229"/>
  <c r="H230"/>
  <c r="H231"/>
  <c r="H232"/>
  <c r="H227"/>
  <c r="H221"/>
  <c r="H222"/>
  <c r="H223"/>
  <c r="H224"/>
  <c r="H225"/>
  <c r="H214"/>
  <c r="H215"/>
  <c r="H216"/>
  <c r="H217"/>
  <c r="H218"/>
  <c r="H213"/>
  <c r="H207"/>
  <c r="H208"/>
  <c r="H209"/>
  <c r="H210"/>
  <c r="H211"/>
  <c r="H206"/>
  <c r="H200"/>
  <c r="H201"/>
  <c r="H202"/>
  <c r="H203"/>
  <c r="H204"/>
  <c r="H199"/>
  <c r="H193"/>
  <c r="H194"/>
  <c r="H195"/>
  <c r="H196"/>
  <c r="H197"/>
  <c r="H192"/>
  <c r="H186"/>
  <c r="H187"/>
  <c r="H188"/>
  <c r="H189"/>
  <c r="H190"/>
  <c r="H185"/>
  <c r="H179"/>
  <c r="H180"/>
  <c r="H181"/>
  <c r="H182"/>
  <c r="H183"/>
  <c r="H178"/>
  <c r="H163"/>
  <c r="H172"/>
  <c r="H173"/>
  <c r="H174"/>
  <c r="H175"/>
  <c r="H176"/>
  <c r="H171"/>
  <c r="H158"/>
  <c r="H159"/>
  <c r="H160"/>
  <c r="H161"/>
  <c r="H162"/>
  <c r="H157"/>
  <c r="H151"/>
  <c r="H152"/>
  <c r="H153"/>
  <c r="H154"/>
  <c r="H155"/>
  <c r="H150"/>
  <c r="H144"/>
  <c r="H145"/>
  <c r="H146"/>
  <c r="H147"/>
  <c r="H148"/>
  <c r="H143"/>
  <c r="H137"/>
  <c r="H138"/>
  <c r="H139"/>
  <c r="H140"/>
  <c r="H141"/>
  <c r="H136"/>
  <c r="H130"/>
  <c r="H131"/>
  <c r="H132"/>
  <c r="H133"/>
  <c r="H134"/>
  <c r="H129"/>
  <c r="H123"/>
  <c r="H124"/>
  <c r="H125"/>
  <c r="H126"/>
  <c r="H127"/>
  <c r="H122"/>
  <c r="H110"/>
  <c r="H111"/>
  <c r="H112"/>
  <c r="H113"/>
  <c r="H114"/>
  <c r="H115"/>
  <c r="H116"/>
  <c r="H117"/>
  <c r="H118"/>
  <c r="H119"/>
  <c r="H120"/>
  <c r="H109"/>
  <c r="H103"/>
  <c r="H104"/>
  <c r="H105"/>
  <c r="H106"/>
  <c r="H107"/>
  <c r="H102"/>
  <c r="H96"/>
  <c r="H97"/>
  <c r="H98"/>
  <c r="H99"/>
  <c r="H100"/>
  <c r="H95"/>
  <c r="H89"/>
  <c r="H90"/>
  <c r="H91"/>
  <c r="H92"/>
  <c r="H93"/>
  <c r="H88"/>
  <c r="H82"/>
  <c r="H83"/>
  <c r="H84"/>
  <c r="H85"/>
  <c r="H86"/>
  <c r="H81"/>
  <c r="H75"/>
  <c r="H76"/>
  <c r="H77"/>
  <c r="H78"/>
  <c r="H79"/>
  <c r="H74"/>
  <c r="H68"/>
  <c r="H69"/>
  <c r="H70"/>
  <c r="H71"/>
  <c r="H72"/>
  <c r="H67"/>
  <c r="H61"/>
  <c r="H62"/>
  <c r="H63"/>
  <c r="H64"/>
  <c r="H65"/>
  <c r="H60"/>
  <c r="H54"/>
  <c r="H55"/>
  <c r="H56"/>
  <c r="H57"/>
  <c r="H58"/>
  <c r="H53"/>
  <c r="H47"/>
  <c r="H48"/>
  <c r="H49"/>
  <c r="H50"/>
  <c r="H51"/>
  <c r="H46"/>
  <c r="H40"/>
  <c r="H41"/>
  <c r="H42"/>
  <c r="H43"/>
  <c r="H44"/>
  <c r="H39"/>
  <c r="H33"/>
  <c r="H34"/>
  <c r="H35"/>
  <c r="H36"/>
  <c r="H37"/>
  <c r="H32"/>
  <c r="H26"/>
  <c r="H27"/>
  <c r="H28"/>
  <c r="H29"/>
  <c r="H30"/>
  <c r="H25"/>
  <c r="H19"/>
  <c r="H20"/>
  <c r="H21"/>
  <c r="H22"/>
  <c r="H23"/>
  <c r="H18"/>
  <c r="H12"/>
  <c r="H13"/>
  <c r="H14"/>
  <c r="H15"/>
  <c r="H16"/>
  <c r="H11"/>
  <c r="H5"/>
  <c r="H6"/>
  <c r="H7"/>
  <c r="H8"/>
  <c r="H9"/>
  <c r="H4"/>
  <c r="H514"/>
  <c r="H513"/>
  <c r="H512"/>
  <c r="H511"/>
  <c r="H510"/>
  <c r="H509"/>
  <c r="H479"/>
  <c r="H478"/>
  <c r="H477"/>
  <c r="H476"/>
  <c r="H475"/>
  <c r="H474"/>
  <c r="H458"/>
  <c r="H457"/>
  <c r="H456"/>
  <c r="H455"/>
  <c r="H454"/>
  <c r="H453"/>
  <c r="H423"/>
  <c r="H422"/>
  <c r="H421"/>
  <c r="H420"/>
  <c r="H419"/>
  <c r="H418"/>
  <c r="K366"/>
  <c r="H358"/>
  <c r="H357"/>
  <c r="H356"/>
  <c r="H355"/>
  <c r="H353"/>
  <c r="H351"/>
  <c r="H350"/>
  <c r="H349"/>
  <c r="H348"/>
  <c r="H346"/>
  <c r="R312"/>
  <c r="H289"/>
  <c r="H275"/>
  <c r="Q14"/>
  <c r="R14" s="1"/>
  <c r="Q13"/>
  <c r="R13" s="1"/>
  <c r="Q12"/>
  <c r="R12" s="1"/>
  <c r="R11"/>
  <c r="Q11"/>
  <c r="Q10"/>
  <c r="R10" s="1"/>
  <c r="R9"/>
  <c r="Q9"/>
  <c r="H317" l="1"/>
  <c r="H170"/>
  <c r="H184"/>
  <c r="H31"/>
  <c r="H282"/>
  <c r="H296"/>
  <c r="H310"/>
  <c r="H268"/>
  <c r="H303"/>
  <c r="H177"/>
  <c r="L174" s="1"/>
  <c r="H191"/>
  <c r="H142"/>
  <c r="H149"/>
  <c r="I149" s="1"/>
  <c r="H156"/>
  <c r="H108"/>
  <c r="H121"/>
  <c r="I121" s="1"/>
  <c r="H128"/>
  <c r="H135"/>
  <c r="H80"/>
  <c r="H87"/>
  <c r="H94"/>
  <c r="H59"/>
  <c r="H101"/>
  <c r="H66"/>
  <c r="H73"/>
  <c r="H52"/>
  <c r="H24"/>
  <c r="H38"/>
  <c r="H45"/>
  <c r="H17"/>
  <c r="H424"/>
  <c r="H459"/>
  <c r="H480"/>
  <c r="H515"/>
  <c r="H501"/>
  <c r="H508"/>
  <c r="H522"/>
  <c r="I522" s="1"/>
  <c r="H529"/>
  <c r="I529" s="1"/>
  <c r="H536"/>
  <c r="I536" s="1"/>
  <c r="H466"/>
  <c r="H473"/>
  <c r="H487"/>
  <c r="H494"/>
  <c r="H405"/>
  <c r="H413"/>
  <c r="H431"/>
  <c r="H438"/>
  <c r="H445"/>
  <c r="H452"/>
  <c r="H366"/>
  <c r="L364" s="1"/>
  <c r="H373"/>
  <c r="H380"/>
  <c r="H409"/>
  <c r="H417"/>
  <c r="H387"/>
  <c r="H394"/>
  <c r="H401"/>
  <c r="H331"/>
  <c r="I331" s="1"/>
  <c r="H338"/>
  <c r="H345"/>
  <c r="H352"/>
  <c r="H359"/>
  <c r="H324"/>
  <c r="I324" s="1"/>
  <c r="H198"/>
  <c r="H205"/>
  <c r="H212"/>
  <c r="H219"/>
  <c r="H226"/>
  <c r="H233"/>
  <c r="H240"/>
  <c r="H247"/>
  <c r="H10"/>
  <c r="L6" s="1"/>
  <c r="I318"/>
  <c r="R313"/>
  <c r="L320" l="1"/>
  <c r="L361"/>
  <c r="L365"/>
  <c r="L319"/>
  <c r="L322"/>
  <c r="L173"/>
  <c r="L172"/>
  <c r="L363"/>
  <c r="L362"/>
  <c r="L321"/>
  <c r="L5"/>
  <c r="L7" s="1"/>
  <c r="L323" l="1"/>
  <c r="L175"/>
  <c r="L366"/>
</calcChain>
</file>

<file path=xl/sharedStrings.xml><?xml version="1.0" encoding="utf-8"?>
<sst xmlns="http://schemas.openxmlformats.org/spreadsheetml/2006/main" count="1161" uniqueCount="133">
  <si>
    <t>№</t>
  </si>
  <si>
    <t>1месяц</t>
  </si>
  <si>
    <t>2месяц</t>
  </si>
  <si>
    <t>3месяц</t>
  </si>
  <si>
    <t>4месяц</t>
  </si>
  <si>
    <t>5месяц</t>
  </si>
  <si>
    <t>6месяц</t>
  </si>
  <si>
    <t>Итог</t>
  </si>
  <si>
    <t>санаторные</t>
  </si>
  <si>
    <t>12 часовое</t>
  </si>
  <si>
    <t>10 часовое</t>
  </si>
  <si>
    <t>итог</t>
  </si>
  <si>
    <t>наименование</t>
  </si>
  <si>
    <t>Рыба/св   филе</t>
  </si>
  <si>
    <t>Сельдь солёная (филе)</t>
  </si>
  <si>
    <t xml:space="preserve"> месяц</t>
  </si>
  <si>
    <t xml:space="preserve">дни </t>
  </si>
  <si>
    <t>Горох</t>
  </si>
  <si>
    <t>Макаронны</t>
  </si>
  <si>
    <t>Мука</t>
  </si>
  <si>
    <t>Филе курицы</t>
  </si>
  <si>
    <t>Яйцо</t>
  </si>
  <si>
    <t>Масло слив-е</t>
  </si>
  <si>
    <t>Масло раст-е</t>
  </si>
  <si>
    <t>Молоко сгущ-е</t>
  </si>
  <si>
    <t>Сыр</t>
  </si>
  <si>
    <t>Сахар</t>
  </si>
  <si>
    <t>Кондитерские изделия</t>
  </si>
  <si>
    <t>Чай</t>
  </si>
  <si>
    <t>Сок</t>
  </si>
  <si>
    <t>Кофейный нап</t>
  </si>
  <si>
    <t>Какао-пороош</t>
  </si>
  <si>
    <t>Соль йодирован</t>
  </si>
  <si>
    <t>Дрожжи</t>
  </si>
  <si>
    <t>Томатная паста</t>
  </si>
  <si>
    <t>Зел/горошек</t>
  </si>
  <si>
    <t>Огурцы/сол в блюда</t>
  </si>
  <si>
    <t>Крахмал</t>
  </si>
  <si>
    <t>Салат из м/кап</t>
  </si>
  <si>
    <t>Сухари панир-е</t>
  </si>
  <si>
    <t>Орехи</t>
  </si>
  <si>
    <t>Лавровый лист</t>
  </si>
  <si>
    <t>Ванилин</t>
  </si>
  <si>
    <t>Сода питьевая</t>
  </si>
  <si>
    <t>Молоко цельное</t>
  </si>
  <si>
    <t>Сметана</t>
  </si>
  <si>
    <t>Творог</t>
  </si>
  <si>
    <t>Фрукты</t>
  </si>
  <si>
    <t>Шиповник</t>
  </si>
  <si>
    <t>Изюм</t>
  </si>
  <si>
    <t>Картофель- март</t>
  </si>
  <si>
    <t>Чеснок</t>
  </si>
  <si>
    <t>Хлеб рж</t>
  </si>
  <si>
    <t>Сухофрукты</t>
  </si>
  <si>
    <t>Лимоны/св</t>
  </si>
  <si>
    <t>Ягода/св кл-ва</t>
  </si>
  <si>
    <t>Картофель -январь</t>
  </si>
  <si>
    <t>Картофель- февраль</t>
  </si>
  <si>
    <t>Картофель- апрель</t>
  </si>
  <si>
    <t>Картофель- май</t>
  </si>
  <si>
    <t>Картофель - июнь</t>
  </si>
  <si>
    <t>Картофель -июль</t>
  </si>
  <si>
    <t>Картофель - август</t>
  </si>
  <si>
    <t>Картофель -сентябрь</t>
  </si>
  <si>
    <t>Картофель -октябрь</t>
  </si>
  <si>
    <t>Картофель - ноябрь</t>
  </si>
  <si>
    <t>Картофель -декабрь</t>
  </si>
  <si>
    <t>Хлеб/пш</t>
  </si>
  <si>
    <t>Мясо/гов с костью</t>
  </si>
  <si>
    <t>Мясо/ гов без костное</t>
  </si>
  <si>
    <t>Батон</t>
  </si>
  <si>
    <t>Сельдь соленая с костью</t>
  </si>
  <si>
    <t>Крупа гречневая</t>
  </si>
  <si>
    <t xml:space="preserve">Крупа манная </t>
  </si>
  <si>
    <t>Крупа рисовая</t>
  </si>
  <si>
    <t>Крупа пшеная</t>
  </si>
  <si>
    <t>Куры потрошенные</t>
  </si>
  <si>
    <t>Яблоки в блюда</t>
  </si>
  <si>
    <t>Морковь (брутто) до 1 января</t>
  </si>
  <si>
    <t>Морковь (брутто) с 1 января</t>
  </si>
  <si>
    <t>Свекла (нетто)</t>
  </si>
  <si>
    <t>Свекла (брутто) до 1 января</t>
  </si>
  <si>
    <t>Свекла (брутто) с 1 января</t>
  </si>
  <si>
    <t>Лук репка (брутто)</t>
  </si>
  <si>
    <t>Картофель (нетто)</t>
  </si>
  <si>
    <t>Капуста /св (брутто)</t>
  </si>
  <si>
    <t>7месяц</t>
  </si>
  <si>
    <t>8месяц</t>
  </si>
  <si>
    <t>9месяц</t>
  </si>
  <si>
    <t>10месяц</t>
  </si>
  <si>
    <t>11месяц</t>
  </si>
  <si>
    <t>12месяц</t>
  </si>
  <si>
    <t>1,5-3 года</t>
  </si>
  <si>
    <t>1,5-3 г</t>
  </si>
  <si>
    <t>%</t>
  </si>
  <si>
    <t>зачис/ч</t>
  </si>
  <si>
    <t>кг</t>
  </si>
  <si>
    <t>норма на 1 литр,кг</t>
  </si>
  <si>
    <t>заказ/кг</t>
  </si>
  <si>
    <t>12/ч</t>
  </si>
  <si>
    <t>10/ч</t>
  </si>
  <si>
    <t xml:space="preserve">Морковь (нетто) </t>
  </si>
  <si>
    <t>июль</t>
  </si>
  <si>
    <t>август</t>
  </si>
  <si>
    <t>сентябрь</t>
  </si>
  <si>
    <t>октябрь</t>
  </si>
  <si>
    <t>ноябрь</t>
  </si>
  <si>
    <t>декабрь</t>
  </si>
  <si>
    <t>сан/ные</t>
  </si>
  <si>
    <t>Крупа перловая</t>
  </si>
  <si>
    <t>Крупа кукурузная</t>
  </si>
  <si>
    <t>Печень говяжья</t>
  </si>
  <si>
    <t>Сердце говяжье</t>
  </si>
  <si>
    <t>Зелень свежая</t>
  </si>
  <si>
    <t>Таблица расчета  СОШ № 5</t>
  </si>
  <si>
    <t>Рыба/св   пот/с костью</t>
  </si>
  <si>
    <t>Витам-ный напиток</t>
  </si>
  <si>
    <t>Кис-ные продукты</t>
  </si>
  <si>
    <t>Капуста /св или кв-ая (брутто)</t>
  </si>
  <si>
    <t>Овощи св или сол-ые</t>
  </si>
  <si>
    <t>кратк-ые</t>
  </si>
  <si>
    <t>янв</t>
  </si>
  <si>
    <t>фев</t>
  </si>
  <si>
    <t>март</t>
  </si>
  <si>
    <t>апре</t>
  </si>
  <si>
    <t>май</t>
  </si>
  <si>
    <t>июнь</t>
  </si>
  <si>
    <t>июлб</t>
  </si>
  <si>
    <t>сент</t>
  </si>
  <si>
    <t>окт</t>
  </si>
  <si>
    <t>нояб</t>
  </si>
  <si>
    <t>декаб</t>
  </si>
  <si>
    <t>Кратковременые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</si>
</sst>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Border="1"/>
    <xf numFmtId="0" fontId="3" fillId="0" borderId="0" xfId="0" applyFont="1" applyBorder="1"/>
    <xf numFmtId="0" fontId="0" fillId="0" borderId="1" xfId="0" applyBorder="1"/>
    <xf numFmtId="0" fontId="4" fillId="0" borderId="0" xfId="0" applyFont="1"/>
    <xf numFmtId="0" fontId="1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left"/>
    </xf>
    <xf numFmtId="0" fontId="6" fillId="0" borderId="0" xfId="0" applyFont="1"/>
    <xf numFmtId="0" fontId="1" fillId="0" borderId="0" xfId="0" applyFont="1" applyFill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1" fontId="7" fillId="0" borderId="1" xfId="0" applyNumberFormat="1" applyFont="1" applyBorder="1"/>
    <xf numFmtId="1" fontId="0" fillId="0" borderId="0" xfId="0" applyNumberFormat="1"/>
    <xf numFmtId="0" fontId="7" fillId="0" borderId="0" xfId="0" applyFont="1" applyFill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4" fillId="0" borderId="0" xfId="0" applyFont="1"/>
    <xf numFmtId="0" fontId="15" fillId="0" borderId="0" xfId="0" applyFont="1"/>
    <xf numFmtId="0" fontId="5" fillId="0" borderId="1" xfId="0" applyFont="1" applyFill="1" applyBorder="1"/>
    <xf numFmtId="1" fontId="1" fillId="0" borderId="1" xfId="0" applyNumberFormat="1" applyFont="1" applyBorder="1" applyAlignment="1"/>
    <xf numFmtId="1" fontId="1" fillId="0" borderId="2" xfId="0" applyNumberFormat="1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Fill="1" applyBorder="1"/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" fillId="0" borderId="3" xfId="0" applyFont="1" applyFill="1" applyBorder="1"/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Border="1"/>
    <xf numFmtId="0" fontId="19" fillId="0" borderId="1" xfId="0" applyFont="1" applyBorder="1"/>
    <xf numFmtId="0" fontId="20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542"/>
  <sheetViews>
    <sheetView tabSelected="1" zoomScale="90" zoomScaleNormal="90" workbookViewId="0">
      <pane xSplit="2" ySplit="3" topLeftCell="C193" activePane="bottomRight" state="frozen"/>
      <selection pane="topRight" activeCell="C1" sqref="C1"/>
      <selection pane="bottomLeft" activeCell="A4" sqref="A4"/>
      <selection pane="bottomRight" activeCell="G206" sqref="G206:G211"/>
    </sheetView>
  </sheetViews>
  <sheetFormatPr defaultRowHeight="15"/>
  <cols>
    <col min="2" max="2" width="29.42578125" customWidth="1"/>
    <col min="3" max="3" width="11" customWidth="1"/>
    <col min="4" max="4" width="11.140625" customWidth="1"/>
    <col min="5" max="5" width="11.5703125" customWidth="1"/>
    <col min="6" max="6" width="11.28515625" customWidth="1"/>
    <col min="7" max="7" width="11.5703125" customWidth="1"/>
    <col min="8" max="8" width="11" customWidth="1"/>
    <col min="9" max="9" width="6.28515625" customWidth="1"/>
    <col min="10" max="10" width="5.5703125" customWidth="1"/>
    <col min="11" max="12" width="9" customWidth="1"/>
    <col min="18" max="18" width="8.140625" customWidth="1"/>
  </cols>
  <sheetData>
    <row r="2" spans="1:18" ht="18.75">
      <c r="B2" s="6" t="s">
        <v>114</v>
      </c>
    </row>
    <row r="3" spans="1:18" ht="30" customHeight="1">
      <c r="A3" s="46" t="s">
        <v>0</v>
      </c>
      <c r="B3" s="46" t="s">
        <v>12</v>
      </c>
      <c r="C3" s="49" t="s">
        <v>8</v>
      </c>
      <c r="D3" s="49" t="s">
        <v>9</v>
      </c>
      <c r="E3" s="49" t="s">
        <v>10</v>
      </c>
      <c r="F3" s="49" t="s">
        <v>92</v>
      </c>
      <c r="G3" s="49" t="s">
        <v>132</v>
      </c>
      <c r="H3" s="49" t="s">
        <v>11</v>
      </c>
    </row>
    <row r="4" spans="1:18" ht="15.75">
      <c r="A4" s="1" t="s">
        <v>1</v>
      </c>
      <c r="B4" s="8" t="s">
        <v>115</v>
      </c>
      <c r="C4" s="8">
        <v>5.0394000000000001E-2</v>
      </c>
      <c r="D4" s="8">
        <v>4.5495000000000001E-2</v>
      </c>
      <c r="E4" s="8">
        <v>3.8676000000000002E-2</v>
      </c>
      <c r="F4" s="8">
        <v>3.9975999999999998E-2</v>
      </c>
      <c r="G4" s="8">
        <v>0</v>
      </c>
      <c r="H4" s="24">
        <f>(C4*L18*Q18)+(D4*M18*Q18)+(E4*N18*Q18)+(F4*O18*Q18)</f>
        <v>92.994934000000015</v>
      </c>
      <c r="K4" s="17" t="s">
        <v>94</v>
      </c>
      <c r="L4" s="17" t="s">
        <v>96</v>
      </c>
      <c r="M4" s="19"/>
      <c r="N4" s="19"/>
      <c r="O4" s="19"/>
      <c r="P4" s="19"/>
    </row>
    <row r="5" spans="1:18" ht="15.75">
      <c r="A5" s="1" t="s">
        <v>2</v>
      </c>
      <c r="B5" s="8" t="s">
        <v>115</v>
      </c>
      <c r="C5" s="8">
        <v>5.0394000000000001E-2</v>
      </c>
      <c r="D5" s="8">
        <v>4.5495000000000001E-2</v>
      </c>
      <c r="E5" s="8">
        <v>3.8676000000000002E-2</v>
      </c>
      <c r="F5" s="8">
        <v>3.9975999999999998E-2</v>
      </c>
      <c r="G5" s="8">
        <v>0</v>
      </c>
      <c r="H5" s="24">
        <f t="shared" ref="H5:H9" si="0">(C5*L19*Q19)+(D5*M19*Q19)+(E5*N19*Q19)+(F5*O19*Q19)</f>
        <v>105.58988000000001</v>
      </c>
      <c r="K5" s="16">
        <v>50</v>
      </c>
      <c r="L5" s="18">
        <f>(H10*K5)/100</f>
        <v>450.55203999999998</v>
      </c>
      <c r="M5" s="19"/>
      <c r="N5" s="19"/>
      <c r="O5" s="19"/>
      <c r="P5" s="19"/>
    </row>
    <row r="6" spans="1:18" ht="15.75">
      <c r="A6" s="1" t="s">
        <v>3</v>
      </c>
      <c r="B6" s="8" t="s">
        <v>115</v>
      </c>
      <c r="C6" s="8">
        <v>5.0394000000000001E-2</v>
      </c>
      <c r="D6" s="8">
        <v>4.5495000000000001E-2</v>
      </c>
      <c r="E6" s="8">
        <v>3.8676000000000002E-2</v>
      </c>
      <c r="F6" s="8">
        <v>3.9975999999999998E-2</v>
      </c>
      <c r="G6" s="8">
        <v>0</v>
      </c>
      <c r="H6" s="24">
        <f t="shared" si="0"/>
        <v>155.89028400000001</v>
      </c>
      <c r="K6" s="16">
        <v>50</v>
      </c>
      <c r="L6" s="18">
        <f>(H10*K6)/100</f>
        <v>450.55203999999998</v>
      </c>
      <c r="M6" s="20"/>
      <c r="N6" s="20"/>
      <c r="O6" s="20"/>
      <c r="P6" s="20"/>
    </row>
    <row r="7" spans="1:18" ht="15.75">
      <c r="A7" s="1" t="s">
        <v>4</v>
      </c>
      <c r="B7" s="8" t="s">
        <v>115</v>
      </c>
      <c r="C7" s="8">
        <v>5.0394000000000001E-2</v>
      </c>
      <c r="D7" s="8">
        <v>4.5495000000000001E-2</v>
      </c>
      <c r="E7" s="8">
        <v>3.8676000000000002E-2</v>
      </c>
      <c r="F7" s="8">
        <v>3.9975999999999998E-2</v>
      </c>
      <c r="G7" s="8">
        <v>0</v>
      </c>
      <c r="H7" s="24">
        <f t="shared" si="0"/>
        <v>140.18043599999999</v>
      </c>
      <c r="L7" s="22">
        <f>L5+L6</f>
        <v>901.10407999999995</v>
      </c>
    </row>
    <row r="8" spans="1:18" ht="15.75">
      <c r="A8" s="1" t="s">
        <v>5</v>
      </c>
      <c r="B8" s="8" t="s">
        <v>115</v>
      </c>
      <c r="C8" s="8">
        <v>5.0394000000000001E-2</v>
      </c>
      <c r="D8" s="8">
        <v>4.5495000000000001E-2</v>
      </c>
      <c r="E8" s="8">
        <v>3.8676000000000002E-2</v>
      </c>
      <c r="F8" s="8">
        <v>3.9975999999999998E-2</v>
      </c>
      <c r="G8" s="8">
        <v>0</v>
      </c>
      <c r="H8" s="24">
        <f t="shared" si="0"/>
        <v>181.09280000000001</v>
      </c>
      <c r="K8" s="48" t="s">
        <v>95</v>
      </c>
      <c r="L8" s="48" t="s">
        <v>108</v>
      </c>
      <c r="M8" s="48" t="s">
        <v>99</v>
      </c>
      <c r="N8" s="48" t="s">
        <v>100</v>
      </c>
      <c r="O8" s="48" t="s">
        <v>93</v>
      </c>
      <c r="P8" s="48" t="s">
        <v>120</v>
      </c>
      <c r="Q8" s="48" t="s">
        <v>11</v>
      </c>
      <c r="R8" s="48" t="s">
        <v>94</v>
      </c>
    </row>
    <row r="9" spans="1:18" ht="15.75">
      <c r="A9" s="1" t="s">
        <v>6</v>
      </c>
      <c r="B9" s="8" t="s">
        <v>115</v>
      </c>
      <c r="C9" s="8">
        <v>5.0394000000000001E-2</v>
      </c>
      <c r="D9" s="8">
        <v>4.5495000000000001E-2</v>
      </c>
      <c r="E9" s="8">
        <v>3.8676000000000002E-2</v>
      </c>
      <c r="F9" s="8">
        <v>3.9975999999999998E-2</v>
      </c>
      <c r="G9" s="8">
        <v>0</v>
      </c>
      <c r="H9" s="24">
        <f t="shared" si="0"/>
        <v>225.35574599999998</v>
      </c>
      <c r="K9" s="38">
        <v>104</v>
      </c>
      <c r="L9" s="38">
        <v>0</v>
      </c>
      <c r="M9" s="38">
        <v>40</v>
      </c>
      <c r="N9" s="38">
        <v>0</v>
      </c>
      <c r="O9" s="38">
        <v>0</v>
      </c>
      <c r="P9" s="38"/>
      <c r="Q9" s="38">
        <f>O9+N9+M9+L9</f>
        <v>40</v>
      </c>
      <c r="R9" s="39">
        <f>100*Q9/K9</f>
        <v>38.46153846153846</v>
      </c>
    </row>
    <row r="10" spans="1:18" ht="15.75">
      <c r="A10" s="2" t="s">
        <v>7</v>
      </c>
      <c r="B10" s="24"/>
      <c r="C10" s="2"/>
      <c r="D10" s="2"/>
      <c r="E10" s="2"/>
      <c r="F10" s="2"/>
      <c r="G10" s="2"/>
      <c r="H10" s="2">
        <f>H4+H5+H6+H7+H8+H9</f>
        <v>901.10407999999995</v>
      </c>
      <c r="K10" s="38">
        <v>104</v>
      </c>
      <c r="L10" s="38">
        <v>0</v>
      </c>
      <c r="M10" s="38">
        <v>40</v>
      </c>
      <c r="N10" s="38">
        <v>0</v>
      </c>
      <c r="O10" s="38">
        <v>0</v>
      </c>
      <c r="P10" s="38"/>
      <c r="Q10" s="38">
        <f t="shared" ref="Q10:Q14" si="1">O10+N10+M10+L10</f>
        <v>40</v>
      </c>
      <c r="R10" s="39">
        <f t="shared" ref="R10:R14" si="2">100*Q10/K10</f>
        <v>38.46153846153846</v>
      </c>
    </row>
    <row r="11" spans="1:18" ht="15.75">
      <c r="A11" s="1" t="s">
        <v>1</v>
      </c>
      <c r="B11" s="8" t="s">
        <v>13</v>
      </c>
      <c r="C11" s="8">
        <v>3.7999999999999999E-2</v>
      </c>
      <c r="D11" s="8">
        <v>3.4436000000000001E-2</v>
      </c>
      <c r="E11" s="8">
        <v>2.6421E-2</v>
      </c>
      <c r="F11" s="8">
        <v>2.9149000000000001E-2</v>
      </c>
      <c r="G11" s="8">
        <v>0</v>
      </c>
      <c r="H11" s="24">
        <f>(C11*L18*Q18)+(D11*M18*Q18)+(E11*N18*Q18)+(F11*O18*Q18)</f>
        <v>70.071339999999992</v>
      </c>
      <c r="K11" s="38">
        <v>104</v>
      </c>
      <c r="L11" s="38">
        <v>0</v>
      </c>
      <c r="M11" s="38">
        <v>80</v>
      </c>
      <c r="N11" s="38">
        <v>0</v>
      </c>
      <c r="O11" s="38">
        <v>0</v>
      </c>
      <c r="P11" s="38"/>
      <c r="Q11" s="38">
        <f t="shared" si="1"/>
        <v>80</v>
      </c>
      <c r="R11" s="39">
        <f t="shared" si="2"/>
        <v>76.92307692307692</v>
      </c>
    </row>
    <row r="12" spans="1:18" ht="15.75">
      <c r="A12" s="1" t="s">
        <v>2</v>
      </c>
      <c r="B12" s="8" t="s">
        <v>13</v>
      </c>
      <c r="C12" s="8">
        <v>3.7999999999999999E-2</v>
      </c>
      <c r="D12" s="8">
        <v>3.4436000000000001E-2</v>
      </c>
      <c r="E12" s="8">
        <v>2.6421E-2</v>
      </c>
      <c r="F12" s="8">
        <v>2.9149000000000001E-2</v>
      </c>
      <c r="G12" s="8">
        <v>0</v>
      </c>
      <c r="H12" s="24">
        <f t="shared" ref="H12:H16" si="3">(C12*L19*Q19)+(D12*M19*Q19)+(E12*N19*Q19)+(F12*O19*Q19)</f>
        <v>78.475650000000002</v>
      </c>
      <c r="K12" s="38">
        <v>104</v>
      </c>
      <c r="L12" s="38">
        <v>0</v>
      </c>
      <c r="M12" s="38">
        <v>0</v>
      </c>
      <c r="N12" s="38">
        <v>0</v>
      </c>
      <c r="O12" s="38">
        <v>0</v>
      </c>
      <c r="P12" s="38"/>
      <c r="Q12" s="38">
        <f t="shared" si="1"/>
        <v>0</v>
      </c>
      <c r="R12" s="39">
        <f t="shared" si="2"/>
        <v>0</v>
      </c>
    </row>
    <row r="13" spans="1:18" ht="15.75">
      <c r="A13" s="1" t="s">
        <v>3</v>
      </c>
      <c r="B13" s="8" t="s">
        <v>13</v>
      </c>
      <c r="C13" s="8">
        <v>3.7999999999999999E-2</v>
      </c>
      <c r="D13" s="8">
        <v>3.4436000000000001E-2</v>
      </c>
      <c r="E13" s="8">
        <v>2.6421E-2</v>
      </c>
      <c r="F13" s="8">
        <v>2.9149000000000001E-2</v>
      </c>
      <c r="G13" s="8">
        <v>0</v>
      </c>
      <c r="H13" s="24">
        <f t="shared" si="3"/>
        <v>116.33267799999999</v>
      </c>
      <c r="K13" s="38">
        <v>104</v>
      </c>
      <c r="L13" s="38">
        <v>0</v>
      </c>
      <c r="M13" s="38">
        <v>0</v>
      </c>
      <c r="N13" s="38">
        <v>0</v>
      </c>
      <c r="O13" s="38">
        <v>0</v>
      </c>
      <c r="P13" s="38"/>
      <c r="Q13" s="38">
        <f t="shared" si="1"/>
        <v>0</v>
      </c>
      <c r="R13" s="39">
        <f t="shared" si="2"/>
        <v>0</v>
      </c>
    </row>
    <row r="14" spans="1:18" ht="15.75">
      <c r="A14" s="1" t="s">
        <v>4</v>
      </c>
      <c r="B14" s="8" t="s">
        <v>13</v>
      </c>
      <c r="C14" s="8">
        <v>3.7999999999999999E-2</v>
      </c>
      <c r="D14" s="8">
        <v>3.4436000000000001E-2</v>
      </c>
      <c r="E14" s="8">
        <v>2.6421E-2</v>
      </c>
      <c r="F14" s="8">
        <v>2.9149000000000001E-2</v>
      </c>
      <c r="G14" s="8">
        <v>0</v>
      </c>
      <c r="H14" s="24">
        <f t="shared" si="3"/>
        <v>103.925228</v>
      </c>
      <c r="K14" s="38">
        <v>104</v>
      </c>
      <c r="L14" s="38">
        <v>0</v>
      </c>
      <c r="M14" s="38">
        <v>0</v>
      </c>
      <c r="N14" s="38">
        <v>0</v>
      </c>
      <c r="O14" s="38">
        <v>0</v>
      </c>
      <c r="P14" s="38"/>
      <c r="Q14" s="38">
        <f t="shared" si="1"/>
        <v>0</v>
      </c>
      <c r="R14" s="39">
        <f t="shared" si="2"/>
        <v>0</v>
      </c>
    </row>
    <row r="15" spans="1:18" ht="15.75">
      <c r="A15" s="1" t="s">
        <v>5</v>
      </c>
      <c r="B15" s="8" t="s">
        <v>13</v>
      </c>
      <c r="C15" s="8">
        <v>3.7999999999999999E-2</v>
      </c>
      <c r="D15" s="8">
        <v>3.4436000000000001E-2</v>
      </c>
      <c r="E15" s="8">
        <v>2.6421E-2</v>
      </c>
      <c r="F15" s="8">
        <v>2.9149000000000001E-2</v>
      </c>
      <c r="G15" s="8">
        <v>0</v>
      </c>
      <c r="H15" s="24">
        <f t="shared" si="3"/>
        <v>135.28352000000001</v>
      </c>
      <c r="K15" s="40"/>
      <c r="L15" s="40"/>
      <c r="M15" s="40"/>
      <c r="N15" s="40"/>
      <c r="O15" s="40"/>
      <c r="P15" s="40"/>
      <c r="Q15" s="40"/>
      <c r="R15" s="40"/>
    </row>
    <row r="16" spans="1:18" ht="15.75">
      <c r="A16" s="1" t="s">
        <v>6</v>
      </c>
      <c r="B16" s="8" t="s">
        <v>13</v>
      </c>
      <c r="C16" s="8">
        <v>3.7999999999999999E-2</v>
      </c>
      <c r="D16" s="8">
        <v>3.4436000000000001E-2</v>
      </c>
      <c r="E16" s="8">
        <v>2.6421E-2</v>
      </c>
      <c r="F16" s="8">
        <v>2.9149000000000001E-2</v>
      </c>
      <c r="G16" s="8">
        <v>0</v>
      </c>
      <c r="H16" s="24">
        <f t="shared" si="3"/>
        <v>167.36874</v>
      </c>
      <c r="K16" s="40"/>
      <c r="L16" s="40"/>
      <c r="M16" s="40"/>
      <c r="N16" s="40"/>
      <c r="O16" s="40"/>
      <c r="P16" s="40"/>
      <c r="Q16" s="40"/>
      <c r="R16" s="40"/>
    </row>
    <row r="17" spans="1:18" ht="15.75">
      <c r="A17" s="2" t="s">
        <v>7</v>
      </c>
      <c r="B17" s="8"/>
      <c r="C17" s="1"/>
      <c r="D17" s="1"/>
      <c r="E17" s="1"/>
      <c r="F17" s="1"/>
      <c r="G17" s="1"/>
      <c r="H17" s="2">
        <f>SUM(H11:H16)</f>
        <v>671.45715599999994</v>
      </c>
      <c r="I17" s="11"/>
      <c r="J17" s="11"/>
      <c r="K17" s="47" t="s">
        <v>15</v>
      </c>
      <c r="L17" s="48" t="s">
        <v>108</v>
      </c>
      <c r="M17" s="48" t="s">
        <v>99</v>
      </c>
      <c r="N17" s="48" t="s">
        <v>100</v>
      </c>
      <c r="O17" s="48" t="s">
        <v>93</v>
      </c>
      <c r="P17" s="48" t="s">
        <v>120</v>
      </c>
      <c r="Q17" s="42" t="s">
        <v>16</v>
      </c>
      <c r="R17" s="43"/>
    </row>
    <row r="18" spans="1:18" ht="15.75">
      <c r="A18" s="1" t="s">
        <v>1</v>
      </c>
      <c r="B18" s="8" t="s">
        <v>71</v>
      </c>
      <c r="C18" s="8">
        <v>5.7000000000000002E-3</v>
      </c>
      <c r="D18" s="8">
        <v>4.4000000000000003E-3</v>
      </c>
      <c r="E18" s="8">
        <v>4.4000000000000003E-3</v>
      </c>
      <c r="F18" s="8">
        <v>4.4000000000000003E-3</v>
      </c>
      <c r="G18" s="8">
        <v>0</v>
      </c>
      <c r="H18" s="24">
        <f>(C18*L18*Q18)+(D18*M18*Q18)+(E18*N18*Q18)+(F18*O18*Q18)</f>
        <v>9.8279000000000032</v>
      </c>
      <c r="I18" s="15"/>
      <c r="J18" s="37"/>
      <c r="K18" s="44" t="s">
        <v>102</v>
      </c>
      <c r="L18" s="38">
        <v>41</v>
      </c>
      <c r="M18" s="38">
        <v>40</v>
      </c>
      <c r="N18" s="38">
        <v>2</v>
      </c>
      <c r="O18" s="38">
        <v>2</v>
      </c>
      <c r="P18" s="38">
        <v>2</v>
      </c>
      <c r="Q18" s="44">
        <v>23</v>
      </c>
      <c r="R18" s="45"/>
    </row>
    <row r="19" spans="1:18" ht="15.75">
      <c r="A19" s="1" t="s">
        <v>2</v>
      </c>
      <c r="B19" s="8" t="s">
        <v>71</v>
      </c>
      <c r="C19" s="8">
        <v>5.7000000000000002E-3</v>
      </c>
      <c r="D19" s="8">
        <v>4.4000000000000003E-3</v>
      </c>
      <c r="E19" s="8">
        <v>4.4000000000000003E-3</v>
      </c>
      <c r="F19" s="8">
        <v>4.4000000000000003E-3</v>
      </c>
      <c r="G19" s="8">
        <v>0</v>
      </c>
      <c r="H19" s="24">
        <f t="shared" ref="H19:H23" si="4">(C19*L19*Q19)+(D19*M19*Q19)+(E19*N19*Q19)+(F19*O19*Q19)</f>
        <v>11.180400000000001</v>
      </c>
      <c r="I19" s="15"/>
      <c r="J19" s="37"/>
      <c r="K19" s="44" t="s">
        <v>103</v>
      </c>
      <c r="L19" s="38">
        <v>22</v>
      </c>
      <c r="M19" s="38">
        <v>40</v>
      </c>
      <c r="N19" s="38">
        <v>6</v>
      </c>
      <c r="O19" s="38">
        <v>41</v>
      </c>
      <c r="P19" s="38">
        <v>5</v>
      </c>
      <c r="Q19" s="44">
        <v>22</v>
      </c>
      <c r="R19" s="45"/>
    </row>
    <row r="20" spans="1:18" ht="15.75">
      <c r="A20" s="1" t="s">
        <v>3</v>
      </c>
      <c r="B20" s="8" t="s">
        <v>71</v>
      </c>
      <c r="C20" s="8">
        <v>5.7000000000000002E-3</v>
      </c>
      <c r="D20" s="8">
        <v>4.4000000000000003E-3</v>
      </c>
      <c r="E20" s="8">
        <v>4.4000000000000003E-3</v>
      </c>
      <c r="F20" s="8">
        <v>4.4000000000000003E-3</v>
      </c>
      <c r="G20" s="8">
        <v>0</v>
      </c>
      <c r="H20" s="24">
        <f t="shared" si="4"/>
        <v>16.238199999999999</v>
      </c>
      <c r="I20" s="15"/>
      <c r="J20" s="37"/>
      <c r="K20" s="44" t="s">
        <v>104</v>
      </c>
      <c r="L20" s="38">
        <v>33</v>
      </c>
      <c r="M20" s="38">
        <v>80</v>
      </c>
      <c r="N20" s="38">
        <v>12</v>
      </c>
      <c r="O20" s="38">
        <v>33</v>
      </c>
      <c r="P20" s="38">
        <v>6</v>
      </c>
      <c r="Q20" s="44">
        <v>22</v>
      </c>
      <c r="R20" s="45"/>
    </row>
    <row r="21" spans="1:18" ht="15.75">
      <c r="A21" s="1" t="s">
        <v>4</v>
      </c>
      <c r="B21" s="8" t="s">
        <v>71</v>
      </c>
      <c r="C21" s="8">
        <v>5.7000000000000002E-3</v>
      </c>
      <c r="D21" s="8">
        <v>4.4000000000000003E-3</v>
      </c>
      <c r="E21" s="8">
        <v>4.4000000000000003E-3</v>
      </c>
      <c r="F21" s="8">
        <v>4.4000000000000003E-3</v>
      </c>
      <c r="G21" s="8">
        <v>0</v>
      </c>
      <c r="H21" s="24">
        <f t="shared" si="4"/>
        <v>14.8302</v>
      </c>
      <c r="I21" s="15"/>
      <c r="J21" s="15"/>
      <c r="K21" s="44" t="s">
        <v>105</v>
      </c>
      <c r="L21" s="38">
        <v>21</v>
      </c>
      <c r="M21" s="38">
        <v>52</v>
      </c>
      <c r="N21" s="38">
        <v>8</v>
      </c>
      <c r="O21" s="38">
        <v>66</v>
      </c>
      <c r="P21" s="38">
        <v>7</v>
      </c>
      <c r="Q21" s="44">
        <v>22</v>
      </c>
      <c r="R21" s="45"/>
    </row>
    <row r="22" spans="1:18" ht="15.75">
      <c r="A22" s="1" t="s">
        <v>5</v>
      </c>
      <c r="B22" s="8" t="s">
        <v>71</v>
      </c>
      <c r="C22" s="8">
        <v>5.7000000000000002E-3</v>
      </c>
      <c r="D22" s="8">
        <v>4.4000000000000003E-3</v>
      </c>
      <c r="E22" s="8">
        <v>4.4000000000000003E-3</v>
      </c>
      <c r="F22" s="8">
        <v>4.4000000000000003E-3</v>
      </c>
      <c r="G22" s="8">
        <v>0</v>
      </c>
      <c r="H22" s="24">
        <f t="shared" si="4"/>
        <v>18.534000000000002</v>
      </c>
      <c r="I22" s="15"/>
      <c r="J22" s="15"/>
      <c r="K22" s="44" t="s">
        <v>106</v>
      </c>
      <c r="L22" s="38">
        <v>19</v>
      </c>
      <c r="M22" s="38">
        <v>122</v>
      </c>
      <c r="N22" s="38">
        <v>9</v>
      </c>
      <c r="O22" s="38">
        <v>55</v>
      </c>
      <c r="P22" s="38">
        <v>9</v>
      </c>
      <c r="Q22" s="44">
        <v>20</v>
      </c>
      <c r="R22" s="45"/>
    </row>
    <row r="23" spans="1:18" ht="15.75">
      <c r="A23" s="1" t="s">
        <v>6</v>
      </c>
      <c r="B23" s="8" t="s">
        <v>71</v>
      </c>
      <c r="C23" s="8">
        <v>5.7000000000000002E-3</v>
      </c>
      <c r="D23" s="8">
        <v>4.4000000000000003E-3</v>
      </c>
      <c r="E23" s="8">
        <v>4.4000000000000003E-3</v>
      </c>
      <c r="F23" s="8">
        <v>4.4000000000000003E-3</v>
      </c>
      <c r="G23" s="8">
        <v>0</v>
      </c>
      <c r="H23" s="24">
        <f t="shared" si="4"/>
        <v>23.273800000000001</v>
      </c>
      <c r="I23" s="15"/>
      <c r="J23" s="15"/>
      <c r="K23" s="44" t="s">
        <v>107</v>
      </c>
      <c r="L23" s="38">
        <v>15</v>
      </c>
      <c r="M23" s="38">
        <v>123</v>
      </c>
      <c r="N23" s="38">
        <v>20</v>
      </c>
      <c r="O23" s="38">
        <v>78</v>
      </c>
      <c r="P23" s="38">
        <v>7</v>
      </c>
      <c r="Q23" s="44">
        <v>22</v>
      </c>
      <c r="R23" s="45"/>
    </row>
    <row r="24" spans="1:18" ht="15.75">
      <c r="A24" s="2" t="s">
        <v>7</v>
      </c>
      <c r="B24" s="8"/>
      <c r="C24" s="8"/>
      <c r="D24" s="8"/>
      <c r="E24" s="8"/>
      <c r="F24" s="8"/>
      <c r="G24" s="8"/>
      <c r="H24" s="2">
        <f>SUM(H18:H23)</f>
        <v>93.884500000000003</v>
      </c>
      <c r="K24" s="3"/>
      <c r="L24" s="3"/>
      <c r="M24" s="3"/>
      <c r="N24" s="3"/>
      <c r="O24" s="3"/>
      <c r="P24" s="3"/>
      <c r="Q24" s="3"/>
      <c r="R24" s="3"/>
    </row>
    <row r="25" spans="1:18" ht="15.75">
      <c r="A25" s="1" t="s">
        <v>1</v>
      </c>
      <c r="B25" s="8" t="s">
        <v>14</v>
      </c>
      <c r="C25" s="8">
        <v>2.5999999999999999E-3</v>
      </c>
      <c r="D25" s="8">
        <v>2.15E-3</v>
      </c>
      <c r="E25" s="8">
        <v>2.15E-3</v>
      </c>
      <c r="F25" s="8">
        <v>2.15E-3</v>
      </c>
      <c r="G25" s="8">
        <v>0</v>
      </c>
      <c r="H25" s="24">
        <f>(C25*L18*Q18)+(D25*M18*Q18)+(E25*N18*Q18)+(F25*O18*Q18)</f>
        <v>4.627600000000001</v>
      </c>
    </row>
    <row r="26" spans="1:18" ht="15.75">
      <c r="A26" s="1" t="s">
        <v>2</v>
      </c>
      <c r="B26" s="8" t="s">
        <v>14</v>
      </c>
      <c r="C26" s="8">
        <v>2.5999999999999999E-3</v>
      </c>
      <c r="D26" s="8">
        <v>2.15E-3</v>
      </c>
      <c r="E26" s="8">
        <v>2.15E-3</v>
      </c>
      <c r="F26" s="8">
        <v>2.15E-3</v>
      </c>
      <c r="G26" s="8">
        <v>0</v>
      </c>
      <c r="H26" s="24">
        <f t="shared" ref="H26:H30" si="5">(C26*L19*Q19)+(D26*M19*Q19)+(E26*N19*Q19)+(F26*O19*Q19)</f>
        <v>5.3734999999999999</v>
      </c>
    </row>
    <row r="27" spans="1:18" ht="15.75">
      <c r="A27" s="1" t="s">
        <v>3</v>
      </c>
      <c r="B27" s="8" t="s">
        <v>14</v>
      </c>
      <c r="C27" s="8">
        <v>2.5999999999999999E-3</v>
      </c>
      <c r="D27" s="8">
        <v>2.15E-3</v>
      </c>
      <c r="E27" s="8">
        <v>2.15E-3</v>
      </c>
      <c r="F27" s="8">
        <v>2.15E-3</v>
      </c>
      <c r="G27" s="8">
        <v>0</v>
      </c>
      <c r="H27" s="24">
        <f t="shared" si="5"/>
        <v>7.8000999999999996</v>
      </c>
    </row>
    <row r="28" spans="1:18" ht="15.75">
      <c r="A28" s="1" t="s">
        <v>4</v>
      </c>
      <c r="B28" s="8" t="s">
        <v>14</v>
      </c>
      <c r="C28" s="8">
        <v>2.5999999999999999E-3</v>
      </c>
      <c r="D28" s="8">
        <v>2.15E-3</v>
      </c>
      <c r="E28" s="8">
        <v>2.15E-3</v>
      </c>
      <c r="F28" s="8">
        <v>2.15E-3</v>
      </c>
      <c r="G28" s="8">
        <v>0</v>
      </c>
      <c r="H28" s="24">
        <f t="shared" si="5"/>
        <v>7.1609999999999996</v>
      </c>
    </row>
    <row r="29" spans="1:18" ht="15.75">
      <c r="A29" s="1" t="s">
        <v>5</v>
      </c>
      <c r="B29" s="8" t="s">
        <v>14</v>
      </c>
      <c r="C29" s="8">
        <v>2.5999999999999999E-3</v>
      </c>
      <c r="D29" s="8">
        <v>2.15E-3</v>
      </c>
      <c r="E29" s="8">
        <v>2.15E-3</v>
      </c>
      <c r="F29" s="8">
        <v>2.15E-3</v>
      </c>
      <c r="G29" s="8">
        <v>0</v>
      </c>
      <c r="H29" s="24">
        <f t="shared" si="5"/>
        <v>8.9860000000000007</v>
      </c>
    </row>
    <row r="30" spans="1:18" ht="15.75">
      <c r="A30" s="1" t="s">
        <v>6</v>
      </c>
      <c r="B30" s="8" t="s">
        <v>14</v>
      </c>
      <c r="C30" s="8">
        <v>2.5999999999999999E-3</v>
      </c>
      <c r="D30" s="8">
        <v>2.15E-3</v>
      </c>
      <c r="E30" s="8">
        <v>2.15E-3</v>
      </c>
      <c r="F30" s="8">
        <v>2.15E-3</v>
      </c>
      <c r="G30" s="8">
        <v>0</v>
      </c>
      <c r="H30" s="24">
        <f t="shared" si="5"/>
        <v>11.311299999999999</v>
      </c>
    </row>
    <row r="31" spans="1:18" ht="15.75">
      <c r="A31" s="2" t="s">
        <v>7</v>
      </c>
      <c r="B31" s="1"/>
      <c r="C31" s="1"/>
      <c r="D31" s="1"/>
      <c r="E31" s="1"/>
      <c r="F31" s="1"/>
      <c r="G31" s="1"/>
      <c r="H31" s="2">
        <f>SUM(H25:H30)</f>
        <v>45.259500000000003</v>
      </c>
    </row>
    <row r="32" spans="1:18" ht="15.75">
      <c r="A32" s="1" t="s">
        <v>1</v>
      </c>
      <c r="B32" s="8" t="s">
        <v>72</v>
      </c>
      <c r="C32" s="8">
        <v>7.1799999999999998E-3</v>
      </c>
      <c r="D32" s="8">
        <v>7.4799999999999997E-3</v>
      </c>
      <c r="E32" s="8">
        <v>1.9354999999999999E-3</v>
      </c>
      <c r="F32" s="8">
        <v>5.6800000000000002E-3</v>
      </c>
      <c r="G32" s="8">
        <v>1.5E-3</v>
      </c>
      <c r="H32" s="24">
        <f>(C32*L18*Q18)+(D32*M18*Q18)+(E32*N18*Q18)+(F32*O18*Q18)+(G32*P18*Q18)</f>
        <v>14.071653</v>
      </c>
    </row>
    <row r="33" spans="1:8" ht="15.75">
      <c r="A33" s="1" t="s">
        <v>2</v>
      </c>
      <c r="B33" s="8" t="s">
        <v>72</v>
      </c>
      <c r="C33" s="8">
        <v>7.1799999999999998E-3</v>
      </c>
      <c r="D33" s="8">
        <v>7.4799999999999997E-3</v>
      </c>
      <c r="E33" s="8">
        <v>1.9354999999999999E-3</v>
      </c>
      <c r="F33" s="8">
        <v>5.6800000000000002E-3</v>
      </c>
      <c r="G33" s="8">
        <v>1.5E-3</v>
      </c>
      <c r="H33" s="24">
        <f t="shared" ref="H33:H37" si="6">(C33*L19*Q19)+(D33*M19*Q19)+(E33*N19*Q19)+(F33*O19*Q19)+(G33*P19*Q19)</f>
        <v>15.601365999999997</v>
      </c>
    </row>
    <row r="34" spans="1:8" ht="15.75">
      <c r="A34" s="1" t="s">
        <v>3</v>
      </c>
      <c r="B34" s="8" t="s">
        <v>72</v>
      </c>
      <c r="C34" s="8">
        <v>7.1799999999999998E-3</v>
      </c>
      <c r="D34" s="8">
        <v>7.4799999999999997E-3</v>
      </c>
      <c r="E34" s="8">
        <v>1.9354999999999999E-3</v>
      </c>
      <c r="F34" s="8">
        <v>5.6800000000000002E-3</v>
      </c>
      <c r="G34" s="8">
        <v>1.5E-3</v>
      </c>
      <c r="H34" s="24">
        <f t="shared" si="6"/>
        <v>23.210131999999998</v>
      </c>
    </row>
    <row r="35" spans="1:8" ht="15.75">
      <c r="A35" s="1" t="s">
        <v>4</v>
      </c>
      <c r="B35" s="8" t="s">
        <v>72</v>
      </c>
      <c r="C35" s="8">
        <v>7.1799999999999998E-3</v>
      </c>
      <c r="D35" s="8">
        <v>7.4799999999999997E-3</v>
      </c>
      <c r="E35" s="8">
        <v>1.9354999999999999E-3</v>
      </c>
      <c r="F35" s="8">
        <v>5.6800000000000002E-3</v>
      </c>
      <c r="G35" s="8">
        <v>1.5E-3</v>
      </c>
      <c r="H35" s="24">
        <f t="shared" si="6"/>
        <v>20.693288000000003</v>
      </c>
    </row>
    <row r="36" spans="1:8" ht="15.75">
      <c r="A36" s="1" t="s">
        <v>5</v>
      </c>
      <c r="B36" s="8" t="s">
        <v>72</v>
      </c>
      <c r="C36" s="8">
        <v>7.1799999999999998E-3</v>
      </c>
      <c r="D36" s="8">
        <v>7.4799999999999997E-3</v>
      </c>
      <c r="E36" s="8">
        <v>1.9354999999999999E-3</v>
      </c>
      <c r="F36" s="8">
        <v>5.6800000000000002E-3</v>
      </c>
      <c r="G36" s="8">
        <v>1.5E-3</v>
      </c>
      <c r="H36" s="24">
        <f t="shared" si="6"/>
        <v>27.845989999999997</v>
      </c>
    </row>
    <row r="37" spans="1:8" ht="15.75">
      <c r="A37" s="1" t="s">
        <v>6</v>
      </c>
      <c r="B37" s="8" t="s">
        <v>72</v>
      </c>
      <c r="C37" s="8">
        <v>7.1799999999999998E-3</v>
      </c>
      <c r="D37" s="8">
        <v>7.4799999999999997E-3</v>
      </c>
      <c r="E37" s="8">
        <v>1.9354999999999999E-3</v>
      </c>
      <c r="F37" s="8">
        <v>5.6800000000000002E-3</v>
      </c>
      <c r="G37" s="8">
        <v>1.5E-3</v>
      </c>
      <c r="H37" s="24">
        <f t="shared" si="6"/>
        <v>33.439779999999999</v>
      </c>
    </row>
    <row r="38" spans="1:8" ht="15.75">
      <c r="A38" s="2" t="s">
        <v>7</v>
      </c>
      <c r="B38" s="1"/>
      <c r="C38" s="1"/>
      <c r="D38" s="1"/>
      <c r="E38" s="1"/>
      <c r="F38" s="1"/>
      <c r="G38" s="1"/>
      <c r="H38" s="2">
        <f>SUM(H32:H37)</f>
        <v>134.86220900000001</v>
      </c>
    </row>
    <row r="39" spans="1:8" ht="15.75">
      <c r="A39" s="1" t="s">
        <v>1</v>
      </c>
      <c r="B39" s="8" t="s">
        <v>73</v>
      </c>
      <c r="C39" s="8">
        <v>1.2199999999999999E-3</v>
      </c>
      <c r="D39" s="8">
        <v>1.3940000000000001E-3</v>
      </c>
      <c r="E39" s="10">
        <v>1.5E-3</v>
      </c>
      <c r="F39" s="10">
        <v>1.122E-3</v>
      </c>
      <c r="G39" s="10">
        <v>1E-3</v>
      </c>
      <c r="H39" s="24">
        <f>(C39*L18*Q18)+(D39*M18*Q18)+(E39*N18*Q18)+(F39*O18*Q18)+(G39*P18*Q18)</f>
        <v>2.5995519999999996</v>
      </c>
    </row>
    <row r="40" spans="1:8" ht="15.75">
      <c r="A40" s="1" t="s">
        <v>2</v>
      </c>
      <c r="B40" s="8" t="s">
        <v>73</v>
      </c>
      <c r="C40" s="8">
        <v>1.2199999999999999E-3</v>
      </c>
      <c r="D40" s="8">
        <v>1.3940000000000001E-3</v>
      </c>
      <c r="E40" s="10">
        <v>1.5E-3</v>
      </c>
      <c r="F40" s="10">
        <v>1.122E-3</v>
      </c>
      <c r="G40" s="10">
        <v>1E-3</v>
      </c>
      <c r="H40" s="24">
        <f t="shared" ref="H40:H44" si="7">(C40*L19*Q19)+(D40*M19*Q19)+(E40*N19*Q19)+(F40*O19*Q19)+(G40*P19*Q19)</f>
        <v>3.1372439999999999</v>
      </c>
    </row>
    <row r="41" spans="1:8" ht="15.75">
      <c r="A41" s="1" t="s">
        <v>3</v>
      </c>
      <c r="B41" s="8" t="s">
        <v>73</v>
      </c>
      <c r="C41" s="8">
        <v>1.2199999999999999E-3</v>
      </c>
      <c r="D41" s="8">
        <v>1.3940000000000001E-3</v>
      </c>
      <c r="E41" s="10">
        <v>1.5E-3</v>
      </c>
      <c r="F41" s="10">
        <v>1.122E-3</v>
      </c>
      <c r="G41" s="10">
        <v>1E-3</v>
      </c>
      <c r="H41" s="24">
        <f t="shared" si="7"/>
        <v>4.6817319999999993</v>
      </c>
    </row>
    <row r="42" spans="1:8" ht="15.75">
      <c r="A42" s="1" t="s">
        <v>4</v>
      </c>
      <c r="B42" s="8" t="s">
        <v>73</v>
      </c>
      <c r="C42" s="8">
        <v>1.2199999999999999E-3</v>
      </c>
      <c r="D42" s="8">
        <v>1.3940000000000001E-3</v>
      </c>
      <c r="E42" s="10">
        <v>1.5E-3</v>
      </c>
      <c r="F42" s="10">
        <v>1.122E-3</v>
      </c>
      <c r="G42" s="10">
        <v>1E-3</v>
      </c>
      <c r="H42" s="24">
        <f t="shared" si="7"/>
        <v>4.2055199999999999</v>
      </c>
    </row>
    <row r="43" spans="1:8" ht="15.75">
      <c r="A43" s="1" t="s">
        <v>5</v>
      </c>
      <c r="B43" s="8" t="s">
        <v>73</v>
      </c>
      <c r="C43" s="8">
        <v>1.2199999999999999E-3</v>
      </c>
      <c r="D43" s="8">
        <v>1.3940000000000001E-3</v>
      </c>
      <c r="E43" s="10">
        <v>1.5E-3</v>
      </c>
      <c r="F43" s="10">
        <v>1.122E-3</v>
      </c>
      <c r="G43" s="10">
        <v>1E-3</v>
      </c>
      <c r="H43" s="24">
        <f t="shared" si="7"/>
        <v>5.5491599999999988</v>
      </c>
    </row>
    <row r="44" spans="1:8" ht="15.75">
      <c r="A44" s="1" t="s">
        <v>6</v>
      </c>
      <c r="B44" s="8" t="s">
        <v>73</v>
      </c>
      <c r="C44" s="8">
        <v>1.2199999999999999E-3</v>
      </c>
      <c r="D44" s="8">
        <v>1.3940000000000001E-3</v>
      </c>
      <c r="E44" s="10">
        <v>1.5E-3</v>
      </c>
      <c r="F44" s="10">
        <v>1.122E-3</v>
      </c>
      <c r="G44" s="10">
        <v>1E-3</v>
      </c>
      <c r="H44" s="24">
        <f t="shared" si="7"/>
        <v>6.9141159999999999</v>
      </c>
    </row>
    <row r="45" spans="1:8" ht="15.75">
      <c r="A45" s="2" t="s">
        <v>7</v>
      </c>
      <c r="B45" s="1"/>
      <c r="C45" s="1"/>
      <c r="D45" s="1"/>
      <c r="E45" s="1"/>
      <c r="F45" s="1"/>
      <c r="G45" s="1"/>
      <c r="H45" s="2">
        <f>SUM(H39:H44)</f>
        <v>27.087323999999995</v>
      </c>
    </row>
    <row r="46" spans="1:8" ht="15.75">
      <c r="A46" s="1" t="s">
        <v>1</v>
      </c>
      <c r="B46" s="8" t="s">
        <v>74</v>
      </c>
      <c r="C46" s="8">
        <v>1.5027E-2</v>
      </c>
      <c r="D46" s="8">
        <v>1.4643E-2</v>
      </c>
      <c r="E46" s="10">
        <v>1.3854999999999999E-2</v>
      </c>
      <c r="F46" s="10">
        <v>1.1805E-2</v>
      </c>
      <c r="G46" s="10">
        <v>2.5249999999999999E-3</v>
      </c>
      <c r="H46" s="24">
        <f>(C46*L18*Q18)+(D46*M18*Q18)+(E46*N18*Q18)+(F46*O18*Q18)+(G46*P18*Q18)</f>
        <v>28.938531000000001</v>
      </c>
    </row>
    <row r="47" spans="1:8" ht="15.75">
      <c r="A47" s="1" t="s">
        <v>2</v>
      </c>
      <c r="B47" s="8" t="s">
        <v>74</v>
      </c>
      <c r="C47" s="8">
        <v>1.5027E-2</v>
      </c>
      <c r="D47" s="8">
        <v>1.4643E-2</v>
      </c>
      <c r="E47" s="10">
        <v>1.3854999999999999E-2</v>
      </c>
      <c r="F47" s="10">
        <v>1.1805E-2</v>
      </c>
      <c r="G47" s="10">
        <v>2.5249999999999999E-3</v>
      </c>
      <c r="H47" s="24">
        <f t="shared" ref="H47:H51" si="8">(C47*L19*Q19)+(D47*M19*Q19)+(E47*N19*Q19)+(F47*O19*Q19)+(G47*P19*Q19)</f>
        <v>32.913627999999996</v>
      </c>
    </row>
    <row r="48" spans="1:8" ht="15.75">
      <c r="A48" s="1" t="s">
        <v>3</v>
      </c>
      <c r="B48" s="8" t="s">
        <v>74</v>
      </c>
      <c r="C48" s="8">
        <v>1.5027E-2</v>
      </c>
      <c r="D48" s="8">
        <v>1.4643E-2</v>
      </c>
      <c r="E48" s="10">
        <v>1.3854999999999999E-2</v>
      </c>
      <c r="F48" s="10">
        <v>1.1805E-2</v>
      </c>
      <c r="G48" s="10">
        <v>2.5249999999999999E-3</v>
      </c>
      <c r="H48" s="24">
        <f t="shared" si="8"/>
        <v>49.242732000000004</v>
      </c>
    </row>
    <row r="49" spans="1:8" ht="15.75">
      <c r="A49" s="1" t="s">
        <v>4</v>
      </c>
      <c r="B49" s="8" t="s">
        <v>74</v>
      </c>
      <c r="C49" s="8">
        <v>1.5027E-2</v>
      </c>
      <c r="D49" s="8">
        <v>1.4643E-2</v>
      </c>
      <c r="E49" s="10">
        <v>1.3854999999999999E-2</v>
      </c>
      <c r="F49" s="10">
        <v>1.1805E-2</v>
      </c>
      <c r="G49" s="10">
        <v>2.5249999999999999E-3</v>
      </c>
      <c r="H49" s="24">
        <f t="shared" si="8"/>
        <v>43.662255999999992</v>
      </c>
    </row>
    <row r="50" spans="1:8" ht="15.75">
      <c r="A50" s="1" t="s">
        <v>5</v>
      </c>
      <c r="B50" s="8" t="s">
        <v>74</v>
      </c>
      <c r="C50" s="8">
        <v>1.5027E-2</v>
      </c>
      <c r="D50" s="8">
        <v>1.4643E-2</v>
      </c>
      <c r="E50" s="10">
        <v>1.3854999999999999E-2</v>
      </c>
      <c r="F50" s="10">
        <v>1.1805E-2</v>
      </c>
      <c r="G50" s="10">
        <v>2.5249999999999999E-3</v>
      </c>
      <c r="H50" s="24">
        <f t="shared" si="8"/>
        <v>57.373080000000009</v>
      </c>
    </row>
    <row r="51" spans="1:8" ht="15.75">
      <c r="A51" s="1" t="s">
        <v>6</v>
      </c>
      <c r="B51" s="8" t="s">
        <v>74</v>
      </c>
      <c r="C51" s="8">
        <v>1.5027E-2</v>
      </c>
      <c r="D51" s="8">
        <v>1.4643E-2</v>
      </c>
      <c r="E51" s="10">
        <v>1.3854999999999999E-2</v>
      </c>
      <c r="F51" s="10">
        <v>1.1805E-2</v>
      </c>
      <c r="G51" s="10">
        <v>2.5249999999999999E-3</v>
      </c>
      <c r="H51" s="24">
        <f t="shared" si="8"/>
        <v>71.325298000000018</v>
      </c>
    </row>
    <row r="52" spans="1:8" ht="15.75">
      <c r="A52" s="2" t="s">
        <v>7</v>
      </c>
      <c r="B52" s="1"/>
      <c r="C52" s="1"/>
      <c r="D52" s="1"/>
      <c r="E52" s="1"/>
      <c r="F52" s="1"/>
      <c r="G52" s="1"/>
      <c r="H52" s="2">
        <f>SUM(H46:H51)</f>
        <v>283.45552500000002</v>
      </c>
    </row>
    <row r="53" spans="1:8" ht="15.75">
      <c r="A53" s="1" t="s">
        <v>1</v>
      </c>
      <c r="B53" s="8" t="s">
        <v>75</v>
      </c>
      <c r="C53" s="8">
        <v>3.3860000000000001E-3</v>
      </c>
      <c r="D53" s="8">
        <v>3.8600000000000001E-3</v>
      </c>
      <c r="E53" s="10">
        <v>4.6499999999999996E-3</v>
      </c>
      <c r="F53" s="10">
        <v>2.8500000000000001E-3</v>
      </c>
      <c r="G53" s="10">
        <v>3.8600000000000001E-3</v>
      </c>
      <c r="H53" s="24">
        <f>(C53*L77*Q77)+(D53*M77*Q77)+(E53*N77*Q77)+(F53*O77*Q77)+(G53*P77*Q77)</f>
        <v>7.2667580000000003</v>
      </c>
    </row>
    <row r="54" spans="1:8" ht="15.75">
      <c r="A54" s="1" t="s">
        <v>2</v>
      </c>
      <c r="B54" s="8" t="s">
        <v>75</v>
      </c>
      <c r="C54" s="8">
        <v>3.3860000000000001E-3</v>
      </c>
      <c r="D54" s="8">
        <v>3.8600000000000001E-3</v>
      </c>
      <c r="E54" s="10">
        <v>4.6499999999999996E-3</v>
      </c>
      <c r="F54" s="10">
        <v>2.8500000000000001E-3</v>
      </c>
      <c r="G54" s="10">
        <v>3.8600000000000001E-3</v>
      </c>
      <c r="H54" s="24">
        <f t="shared" ref="H54:H58" si="9">(C54*L78*Q78)+(D54*M78*Q78)+(E54*N78*Q78)+(F54*O78*Q78)+(G54*P78*Q78)</f>
        <v>8.6447240000000001</v>
      </c>
    </row>
    <row r="55" spans="1:8" ht="15.75">
      <c r="A55" s="1" t="s">
        <v>3</v>
      </c>
      <c r="B55" s="8" t="s">
        <v>75</v>
      </c>
      <c r="C55" s="8">
        <v>3.3860000000000001E-3</v>
      </c>
      <c r="D55" s="8">
        <v>3.8600000000000001E-3</v>
      </c>
      <c r="E55" s="10">
        <v>4.6499999999999996E-3</v>
      </c>
      <c r="F55" s="10">
        <v>2.8500000000000001E-3</v>
      </c>
      <c r="G55" s="10">
        <v>3.8600000000000001E-3</v>
      </c>
      <c r="H55" s="24">
        <f t="shared" si="9"/>
        <v>13.058056000000001</v>
      </c>
    </row>
    <row r="56" spans="1:8" ht="15.75">
      <c r="A56" s="1" t="s">
        <v>4</v>
      </c>
      <c r="B56" s="8" t="s">
        <v>75</v>
      </c>
      <c r="C56" s="8">
        <v>3.3860000000000001E-3</v>
      </c>
      <c r="D56" s="8">
        <v>3.8600000000000001E-3</v>
      </c>
      <c r="E56" s="10">
        <v>4.6499999999999996E-3</v>
      </c>
      <c r="F56" s="10">
        <v>2.8500000000000001E-3</v>
      </c>
      <c r="G56" s="10">
        <v>3.8600000000000001E-3</v>
      </c>
      <c r="H56" s="24">
        <f t="shared" si="9"/>
        <v>11.531212000000002</v>
      </c>
    </row>
    <row r="57" spans="1:8" ht="15.75">
      <c r="A57" s="1" t="s">
        <v>5</v>
      </c>
      <c r="B57" s="8" t="s">
        <v>75</v>
      </c>
      <c r="C57" s="8">
        <v>3.3860000000000001E-3</v>
      </c>
      <c r="D57" s="8">
        <v>3.8600000000000001E-3</v>
      </c>
      <c r="E57" s="10">
        <v>4.6499999999999996E-3</v>
      </c>
      <c r="F57" s="10">
        <v>2.8500000000000001E-3</v>
      </c>
      <c r="G57" s="10">
        <v>3.8600000000000001E-3</v>
      </c>
      <c r="H57" s="24">
        <f t="shared" si="9"/>
        <v>15.371880000000001</v>
      </c>
    </row>
    <row r="58" spans="1:8" ht="15.75">
      <c r="A58" s="1" t="s">
        <v>6</v>
      </c>
      <c r="B58" s="8" t="s">
        <v>75</v>
      </c>
      <c r="C58" s="8">
        <v>3.3860000000000001E-3</v>
      </c>
      <c r="D58" s="8">
        <v>3.8600000000000001E-3</v>
      </c>
      <c r="E58" s="10">
        <v>4.6499999999999996E-3</v>
      </c>
      <c r="F58" s="10">
        <v>2.8500000000000001E-3</v>
      </c>
      <c r="G58" s="10">
        <v>3.8600000000000001E-3</v>
      </c>
      <c r="H58" s="24">
        <f t="shared" si="9"/>
        <v>19.093579999999999</v>
      </c>
    </row>
    <row r="59" spans="1:8" ht="15.75">
      <c r="A59" s="2" t="s">
        <v>7</v>
      </c>
      <c r="B59" s="1"/>
      <c r="C59" s="1"/>
      <c r="D59" s="1"/>
      <c r="E59" s="1"/>
      <c r="F59" s="1"/>
      <c r="G59" s="1"/>
      <c r="H59" s="2">
        <f>SUM(H53:H58)</f>
        <v>74.966210000000004</v>
      </c>
    </row>
    <row r="60" spans="1:8" ht="15.75">
      <c r="A60" s="1" t="s">
        <v>1</v>
      </c>
      <c r="B60" s="8" t="s">
        <v>109</v>
      </c>
      <c r="C60" s="8">
        <v>5.0289999999999996E-3</v>
      </c>
      <c r="D60" s="8">
        <v>9.358E-3</v>
      </c>
      <c r="E60" s="10">
        <v>5.0289999999999996E-3</v>
      </c>
      <c r="F60" s="10">
        <v>4.0629999999999998E-3</v>
      </c>
      <c r="G60" s="10">
        <v>0</v>
      </c>
      <c r="H60" s="24">
        <f>(C60*L77*Q77)+(D60*M77*Q77)+(E60*N77*Q77)+(F60*O77*Q77)</f>
        <v>13.769938999999997</v>
      </c>
    </row>
    <row r="61" spans="1:8" ht="15.75">
      <c r="A61" s="1" t="s">
        <v>2</v>
      </c>
      <c r="B61" s="8" t="s">
        <v>109</v>
      </c>
      <c r="C61" s="8">
        <v>5.0289999999999996E-3</v>
      </c>
      <c r="D61" s="8">
        <v>9.358E-3</v>
      </c>
      <c r="E61" s="10">
        <v>5.0289999999999996E-3</v>
      </c>
      <c r="F61" s="10">
        <v>4.0629999999999998E-3</v>
      </c>
      <c r="G61" s="10">
        <v>0</v>
      </c>
      <c r="H61" s="24">
        <f t="shared" ref="H61:H65" si="10">(C61*L78*Q78)+(D61*M78*Q78)+(E61*N78*Q78)+(F61*O78*Q78)</f>
        <v>14.997730000000001</v>
      </c>
    </row>
    <row r="62" spans="1:8" ht="15.75">
      <c r="A62" s="1" t="s">
        <v>3</v>
      </c>
      <c r="B62" s="8" t="s">
        <v>109</v>
      </c>
      <c r="C62" s="8">
        <v>5.0289999999999996E-3</v>
      </c>
      <c r="D62" s="8">
        <v>9.358E-3</v>
      </c>
      <c r="E62" s="10">
        <v>5.0289999999999996E-3</v>
      </c>
      <c r="F62" s="10">
        <v>4.0629999999999998E-3</v>
      </c>
      <c r="G62" s="10">
        <v>0</v>
      </c>
      <c r="H62" s="24">
        <f t="shared" si="10"/>
        <v>24.398527999999999</v>
      </c>
    </row>
    <row r="63" spans="1:8" ht="15.75">
      <c r="A63" s="1" t="s">
        <v>4</v>
      </c>
      <c r="B63" s="8" t="s">
        <v>109</v>
      </c>
      <c r="C63" s="8">
        <v>5.0289999999999996E-3</v>
      </c>
      <c r="D63" s="8">
        <v>9.358E-3</v>
      </c>
      <c r="E63" s="10">
        <v>5.0289999999999996E-3</v>
      </c>
      <c r="F63" s="10">
        <v>4.0629999999999998E-3</v>
      </c>
      <c r="G63" s="10">
        <v>0</v>
      </c>
      <c r="H63" s="24">
        <f t="shared" si="10"/>
        <v>19.81353</v>
      </c>
    </row>
    <row r="64" spans="1:8" ht="15.75">
      <c r="A64" s="1" t="s">
        <v>5</v>
      </c>
      <c r="B64" s="8" t="s">
        <v>109</v>
      </c>
      <c r="C64" s="8">
        <v>5.0289999999999996E-3</v>
      </c>
      <c r="D64" s="8">
        <v>9.358E-3</v>
      </c>
      <c r="E64" s="10">
        <v>5.0289999999999996E-3</v>
      </c>
      <c r="F64" s="10">
        <v>4.0629999999999998E-3</v>
      </c>
      <c r="G64" s="10">
        <v>0</v>
      </c>
      <c r="H64" s="24">
        <f t="shared" si="10"/>
        <v>30.119060000000001</v>
      </c>
    </row>
    <row r="65" spans="1:19" ht="15.75">
      <c r="A65" s="1" t="s">
        <v>6</v>
      </c>
      <c r="B65" s="8" t="s">
        <v>109</v>
      </c>
      <c r="C65" s="8">
        <v>5.0289999999999996E-3</v>
      </c>
      <c r="D65" s="8">
        <v>9.358E-3</v>
      </c>
      <c r="E65" s="10">
        <v>5.0289999999999996E-3</v>
      </c>
      <c r="F65" s="10">
        <v>4.0629999999999998E-3</v>
      </c>
      <c r="G65" s="10">
        <v>0</v>
      </c>
      <c r="H65" s="24">
        <f t="shared" si="10"/>
        <v>36.167185999999994</v>
      </c>
    </row>
    <row r="66" spans="1:19" ht="15.75">
      <c r="A66" s="2" t="s">
        <v>7</v>
      </c>
      <c r="B66" s="1"/>
      <c r="C66" s="1"/>
      <c r="D66" s="1"/>
      <c r="E66" s="1"/>
      <c r="F66" s="1"/>
      <c r="G66" s="1"/>
      <c r="H66" s="2">
        <f>SUM(H60:H65)</f>
        <v>139.265973</v>
      </c>
      <c r="K66" s="11"/>
      <c r="L66" s="35"/>
      <c r="M66" s="35"/>
      <c r="N66" s="35"/>
      <c r="O66" s="35"/>
      <c r="P66" s="35"/>
      <c r="Q66" s="35"/>
      <c r="R66" s="35"/>
      <c r="S66" s="33"/>
    </row>
    <row r="67" spans="1:19" ht="15.75">
      <c r="A67" s="1" t="s">
        <v>1</v>
      </c>
      <c r="B67" s="13" t="s">
        <v>17</v>
      </c>
      <c r="C67" s="8">
        <v>1.3179999999999999E-3</v>
      </c>
      <c r="D67" s="8">
        <v>1.3179999999999999E-3</v>
      </c>
      <c r="E67" s="8">
        <v>1.3179999999999999E-3</v>
      </c>
      <c r="F67" s="10">
        <v>1.09E-3</v>
      </c>
      <c r="G67" s="10">
        <v>0</v>
      </c>
      <c r="H67" s="24">
        <f>(C67*L77*Q77)+(D67*M77*Q77)+(E67*N77*Q77)+(F67*O77*Q77)</f>
        <v>2.5662019999999992</v>
      </c>
      <c r="K67" s="11"/>
      <c r="L67" s="35"/>
      <c r="M67" s="35"/>
      <c r="N67" s="35"/>
      <c r="O67" s="35"/>
      <c r="P67" s="35"/>
      <c r="Q67" s="35"/>
      <c r="R67" s="35"/>
      <c r="S67" s="3"/>
    </row>
    <row r="68" spans="1:19" ht="15.75">
      <c r="A68" s="1" t="s">
        <v>2</v>
      </c>
      <c r="B68" s="8" t="s">
        <v>17</v>
      </c>
      <c r="C68" s="8">
        <v>1.3179999999999999E-3</v>
      </c>
      <c r="D68" s="8">
        <v>1.3179999999999999E-3</v>
      </c>
      <c r="E68" s="8">
        <v>1.3179999999999999E-3</v>
      </c>
      <c r="F68" s="10">
        <v>1.09E-3</v>
      </c>
      <c r="G68" s="10">
        <v>0</v>
      </c>
      <c r="H68" s="24">
        <f t="shared" ref="H68:H72" si="11">(C68*L78*Q78)+(D68*M78*Q78)+(E68*N78*Q78)+(F68*O78*Q78)</f>
        <v>2.9549080000000001</v>
      </c>
      <c r="K68" s="11"/>
      <c r="L68" s="35"/>
      <c r="M68" s="35"/>
      <c r="N68" s="35"/>
      <c r="O68" s="35"/>
      <c r="P68" s="35"/>
      <c r="Q68" s="35"/>
      <c r="R68" s="35"/>
      <c r="S68" s="3"/>
    </row>
    <row r="69" spans="1:19" ht="15.75">
      <c r="A69" s="1" t="s">
        <v>3</v>
      </c>
      <c r="B69" s="8" t="s">
        <v>17</v>
      </c>
      <c r="C69" s="8">
        <v>1.3179999999999999E-3</v>
      </c>
      <c r="D69" s="8">
        <v>1.3179999999999999E-3</v>
      </c>
      <c r="E69" s="8">
        <v>1.3179999999999999E-3</v>
      </c>
      <c r="F69" s="10">
        <v>1.09E-3</v>
      </c>
      <c r="G69" s="10">
        <v>0</v>
      </c>
      <c r="H69" s="24">
        <f t="shared" si="11"/>
        <v>4.4158400000000002</v>
      </c>
      <c r="K69" s="11"/>
      <c r="L69" s="35"/>
      <c r="M69" s="35"/>
      <c r="N69" s="35"/>
      <c r="O69" s="35"/>
      <c r="P69" s="35"/>
      <c r="Q69" s="35"/>
      <c r="R69" s="35"/>
      <c r="S69" s="3"/>
    </row>
    <row r="70" spans="1:19" ht="15.75">
      <c r="A70" s="1" t="s">
        <v>4</v>
      </c>
      <c r="B70" s="8" t="s">
        <v>17</v>
      </c>
      <c r="C70" s="8">
        <v>1.3179999999999999E-3</v>
      </c>
      <c r="D70" s="8">
        <v>1.3179999999999999E-3</v>
      </c>
      <c r="E70" s="8">
        <v>1.3179999999999999E-3</v>
      </c>
      <c r="F70" s="10">
        <v>1.09E-3</v>
      </c>
      <c r="G70" s="10">
        <v>0</v>
      </c>
      <c r="H70" s="24">
        <f t="shared" si="11"/>
        <v>3.9313560000000001</v>
      </c>
      <c r="K70" s="11"/>
      <c r="L70" s="35"/>
      <c r="M70" s="35"/>
      <c r="N70" s="35"/>
      <c r="O70" s="35"/>
      <c r="P70" s="35"/>
      <c r="Q70" s="35"/>
      <c r="R70" s="35"/>
      <c r="S70" s="3"/>
    </row>
    <row r="71" spans="1:19" ht="15.75">
      <c r="A71" s="1" t="s">
        <v>5</v>
      </c>
      <c r="B71" s="8" t="s">
        <v>17</v>
      </c>
      <c r="C71" s="8">
        <v>1.3179999999999999E-3</v>
      </c>
      <c r="D71" s="8">
        <v>1.3179999999999999E-3</v>
      </c>
      <c r="E71" s="8">
        <v>1.3179999999999999E-3</v>
      </c>
      <c r="F71" s="10">
        <v>1.09E-3</v>
      </c>
      <c r="G71" s="10">
        <v>0</v>
      </c>
      <c r="H71" s="24">
        <f t="shared" si="11"/>
        <v>5.1529999999999996</v>
      </c>
      <c r="K71" s="11"/>
      <c r="L71" s="35"/>
      <c r="M71" s="35"/>
      <c r="N71" s="35"/>
      <c r="O71" s="35"/>
      <c r="P71" s="35"/>
      <c r="Q71" s="35"/>
      <c r="R71" s="35"/>
      <c r="S71" s="35"/>
    </row>
    <row r="72" spans="1:19" ht="15.75">
      <c r="A72" s="1" t="s">
        <v>6</v>
      </c>
      <c r="B72" s="8" t="s">
        <v>17</v>
      </c>
      <c r="C72" s="8">
        <v>1.3179999999999999E-3</v>
      </c>
      <c r="D72" s="8">
        <v>1.3179999999999999E-3</v>
      </c>
      <c r="E72" s="8">
        <v>1.3179999999999999E-3</v>
      </c>
      <c r="F72" s="10">
        <v>1.09E-3</v>
      </c>
      <c r="G72" s="10">
        <v>0</v>
      </c>
      <c r="H72" s="24">
        <f t="shared" si="11"/>
        <v>6.4518079999999998</v>
      </c>
      <c r="K72" s="11"/>
      <c r="L72" s="35"/>
      <c r="M72" s="35"/>
      <c r="N72" s="35"/>
      <c r="O72" s="35"/>
      <c r="P72" s="35"/>
      <c r="Q72" s="35"/>
      <c r="R72" s="35"/>
      <c r="S72" s="35"/>
    </row>
    <row r="73" spans="1:19" ht="15.75">
      <c r="A73" s="2" t="s">
        <v>7</v>
      </c>
      <c r="B73" s="1"/>
      <c r="C73" s="1"/>
      <c r="D73" s="1"/>
      <c r="E73" s="1"/>
      <c r="F73" s="1"/>
      <c r="G73" s="1"/>
      <c r="H73" s="2">
        <f>SUM(H67:H72)</f>
        <v>25.473113999999999</v>
      </c>
      <c r="L73" s="35"/>
      <c r="M73" s="20"/>
      <c r="N73" s="20"/>
      <c r="O73" s="20"/>
      <c r="P73" s="20"/>
      <c r="Q73" s="20"/>
      <c r="R73" s="20"/>
      <c r="S73" s="20"/>
    </row>
    <row r="74" spans="1:19" ht="15.75">
      <c r="A74" s="1" t="s">
        <v>1</v>
      </c>
      <c r="B74" s="8" t="s">
        <v>110</v>
      </c>
      <c r="C74" s="8">
        <v>2.3E-3</v>
      </c>
      <c r="D74" s="8">
        <v>2.8149999999999998E-3</v>
      </c>
      <c r="E74" s="8">
        <v>3.4499999999999999E-3</v>
      </c>
      <c r="F74" s="8">
        <v>2E-3</v>
      </c>
      <c r="G74" s="8">
        <v>2.8149999999999998E-3</v>
      </c>
      <c r="H74" s="24">
        <f>(C74*L77*Q77)+(D74*M77*Q77)+(E74*N77*Q77)+(F74*O77*Q77)+(G74*P77*Q77)</f>
        <v>5.1388899999999982</v>
      </c>
      <c r="L74" s="20"/>
      <c r="M74" s="20"/>
      <c r="N74" s="20"/>
      <c r="O74" s="20"/>
      <c r="P74" s="20"/>
      <c r="Q74" s="20"/>
      <c r="R74" s="20"/>
      <c r="S74" s="20"/>
    </row>
    <row r="75" spans="1:19" ht="15.75">
      <c r="A75" s="1" t="s">
        <v>2</v>
      </c>
      <c r="B75" s="8" t="s">
        <v>110</v>
      </c>
      <c r="C75" s="8">
        <v>2.3E-3</v>
      </c>
      <c r="D75" s="8">
        <v>2.8149999999999998E-3</v>
      </c>
      <c r="E75" s="8">
        <v>3.4499999999999999E-3</v>
      </c>
      <c r="F75" s="8">
        <v>2E-3</v>
      </c>
      <c r="G75" s="8">
        <v>2.8149999999999998E-3</v>
      </c>
      <c r="H75" s="24">
        <f t="shared" ref="H75:H79" si="12">(C75*L78*Q78)+(D75*M78*Q78)+(E75*N78*Q78)+(F75*O78*Q78)+(G75*P78*Q78)</f>
        <v>6.1594499999999996</v>
      </c>
    </row>
    <row r="76" spans="1:19" ht="15.75">
      <c r="A76" s="1" t="s">
        <v>3</v>
      </c>
      <c r="B76" s="8" t="s">
        <v>110</v>
      </c>
      <c r="C76" s="8">
        <v>2.3E-3</v>
      </c>
      <c r="D76" s="8">
        <v>2.8149999999999998E-3</v>
      </c>
      <c r="E76" s="8">
        <v>3.4499999999999999E-3</v>
      </c>
      <c r="F76" s="8">
        <v>2E-3</v>
      </c>
      <c r="G76" s="8">
        <v>2.8149999999999998E-3</v>
      </c>
      <c r="H76" s="24">
        <f t="shared" si="12"/>
        <v>9.3585799999999999</v>
      </c>
      <c r="K76" s="47" t="s">
        <v>15</v>
      </c>
      <c r="L76" s="48" t="s">
        <v>108</v>
      </c>
      <c r="M76" s="48" t="s">
        <v>99</v>
      </c>
      <c r="N76" s="48" t="s">
        <v>100</v>
      </c>
      <c r="O76" s="48" t="s">
        <v>93</v>
      </c>
      <c r="P76" s="48" t="s">
        <v>120</v>
      </c>
      <c r="Q76" s="42" t="s">
        <v>16</v>
      </c>
    </row>
    <row r="77" spans="1:19" ht="15.75">
      <c r="A77" s="1" t="s">
        <v>4</v>
      </c>
      <c r="B77" s="8" t="s">
        <v>110</v>
      </c>
      <c r="C77" s="8">
        <v>2.3E-3</v>
      </c>
      <c r="D77" s="8">
        <v>2.8149999999999998E-3</v>
      </c>
      <c r="E77" s="8">
        <v>3.4499999999999999E-3</v>
      </c>
      <c r="F77" s="8">
        <v>2E-3</v>
      </c>
      <c r="G77" s="8">
        <v>2.8149999999999998E-3</v>
      </c>
      <c r="H77" s="24">
        <f t="shared" si="12"/>
        <v>8.227669999999998</v>
      </c>
      <c r="K77" s="44" t="s">
        <v>102</v>
      </c>
      <c r="L77" s="38">
        <v>41</v>
      </c>
      <c r="M77" s="38">
        <v>40</v>
      </c>
      <c r="N77" s="38">
        <v>2</v>
      </c>
      <c r="O77" s="38">
        <v>2</v>
      </c>
      <c r="P77" s="38">
        <v>2</v>
      </c>
      <c r="Q77" s="44">
        <v>23</v>
      </c>
    </row>
    <row r="78" spans="1:19" ht="15.75">
      <c r="A78" s="1" t="s">
        <v>5</v>
      </c>
      <c r="B78" s="8" t="s">
        <v>110</v>
      </c>
      <c r="C78" s="8">
        <v>2.3E-3</v>
      </c>
      <c r="D78" s="8">
        <v>2.8149999999999998E-3</v>
      </c>
      <c r="E78" s="8">
        <v>3.4499999999999999E-3</v>
      </c>
      <c r="F78" s="8">
        <v>2E-3</v>
      </c>
      <c r="G78" s="8">
        <v>2.8149999999999998E-3</v>
      </c>
      <c r="H78" s="24">
        <f t="shared" si="12"/>
        <v>11.070300000000001</v>
      </c>
      <c r="K78" s="44" t="s">
        <v>103</v>
      </c>
      <c r="L78" s="38">
        <v>22</v>
      </c>
      <c r="M78" s="38">
        <v>40</v>
      </c>
      <c r="N78" s="38">
        <v>6</v>
      </c>
      <c r="O78" s="38">
        <v>41</v>
      </c>
      <c r="P78" s="38">
        <v>5</v>
      </c>
      <c r="Q78" s="44">
        <v>22</v>
      </c>
    </row>
    <row r="79" spans="1:19" ht="15.75">
      <c r="A79" s="1" t="s">
        <v>6</v>
      </c>
      <c r="B79" s="8" t="s">
        <v>110</v>
      </c>
      <c r="C79" s="8">
        <v>2.3E-3</v>
      </c>
      <c r="D79" s="8">
        <v>2.8149999999999998E-3</v>
      </c>
      <c r="E79" s="8">
        <v>3.4499999999999999E-3</v>
      </c>
      <c r="F79" s="8">
        <v>2E-3</v>
      </c>
      <c r="G79" s="8">
        <v>2.8149999999999998E-3</v>
      </c>
      <c r="H79" s="24">
        <f t="shared" si="12"/>
        <v>13.7599</v>
      </c>
      <c r="K79" s="44" t="s">
        <v>104</v>
      </c>
      <c r="L79" s="38">
        <v>33</v>
      </c>
      <c r="M79" s="38">
        <v>80</v>
      </c>
      <c r="N79" s="38">
        <v>12</v>
      </c>
      <c r="O79" s="38">
        <v>33</v>
      </c>
      <c r="P79" s="38">
        <v>6</v>
      </c>
      <c r="Q79" s="44">
        <v>22</v>
      </c>
    </row>
    <row r="80" spans="1:19" ht="15.75">
      <c r="A80" s="2" t="s">
        <v>7</v>
      </c>
      <c r="B80" s="1"/>
      <c r="C80" s="1"/>
      <c r="D80" s="1"/>
      <c r="E80" s="1"/>
      <c r="F80" s="1"/>
      <c r="G80" s="1"/>
      <c r="H80" s="2">
        <f>H74+H75+H76+H77+H78+H79</f>
        <v>53.714790000000001</v>
      </c>
      <c r="K80" s="44" t="s">
        <v>105</v>
      </c>
      <c r="L80" s="38">
        <v>21</v>
      </c>
      <c r="M80" s="38">
        <v>52</v>
      </c>
      <c r="N80" s="38">
        <v>8</v>
      </c>
      <c r="O80" s="38">
        <v>66</v>
      </c>
      <c r="P80" s="38">
        <v>7</v>
      </c>
      <c r="Q80" s="44">
        <v>22</v>
      </c>
    </row>
    <row r="81" spans="1:17" ht="15.75">
      <c r="A81" s="1" t="s">
        <v>1</v>
      </c>
      <c r="B81" s="9" t="s">
        <v>18</v>
      </c>
      <c r="C81" s="8">
        <v>1.204E-2</v>
      </c>
      <c r="D81" s="8">
        <v>1.14E-2</v>
      </c>
      <c r="E81" s="10">
        <v>8.9999999999999993E-3</v>
      </c>
      <c r="F81" s="10">
        <v>7.6E-3</v>
      </c>
      <c r="G81" s="10">
        <v>2.5600000000000002E-3</v>
      </c>
      <c r="H81" s="24">
        <f>(C81*L77*Q77)+(D81*M77*Q77)+(E81*N77*Q77)+(F81*O77*Q77)+(G81*P77*Q77)</f>
        <v>22.723080000000003</v>
      </c>
      <c r="I81" s="26"/>
      <c r="J81" s="26"/>
      <c r="K81" s="44" t="s">
        <v>106</v>
      </c>
      <c r="L81" s="38">
        <v>19</v>
      </c>
      <c r="M81" s="38">
        <v>122</v>
      </c>
      <c r="N81" s="38">
        <v>9</v>
      </c>
      <c r="O81" s="38">
        <v>55</v>
      </c>
      <c r="P81" s="38">
        <v>9</v>
      </c>
      <c r="Q81" s="44">
        <v>20</v>
      </c>
    </row>
    <row r="82" spans="1:17" ht="15.75">
      <c r="A82" s="1" t="s">
        <v>2</v>
      </c>
      <c r="B82" s="9" t="s">
        <v>18</v>
      </c>
      <c r="C82" s="8">
        <v>1.204E-2</v>
      </c>
      <c r="D82" s="8">
        <v>1.14E-2</v>
      </c>
      <c r="E82" s="10">
        <v>8.9999999999999993E-3</v>
      </c>
      <c r="F82" s="10">
        <v>7.6E-3</v>
      </c>
      <c r="G82" s="10">
        <v>2.5600000000000002E-3</v>
      </c>
      <c r="H82" s="24">
        <f t="shared" ref="H82:H86" si="13">(C82*L78*Q78)+(D82*M78*Q78)+(E82*N78*Q78)+(F82*O78*Q78)+(G82*P78*Q78)</f>
        <v>24.184160000000002</v>
      </c>
      <c r="I82" s="34"/>
      <c r="J82" s="34"/>
      <c r="K82" s="44" t="s">
        <v>107</v>
      </c>
      <c r="L82" s="38">
        <v>15</v>
      </c>
      <c r="M82" s="38">
        <v>123</v>
      </c>
      <c r="N82" s="38">
        <v>20</v>
      </c>
      <c r="O82" s="38">
        <v>78</v>
      </c>
      <c r="P82" s="38">
        <v>7</v>
      </c>
      <c r="Q82" s="44">
        <v>22</v>
      </c>
    </row>
    <row r="83" spans="1:17" ht="15.75">
      <c r="A83" s="1" t="s">
        <v>3</v>
      </c>
      <c r="B83" s="9" t="s">
        <v>18</v>
      </c>
      <c r="C83" s="8">
        <v>1.204E-2</v>
      </c>
      <c r="D83" s="8">
        <v>1.14E-2</v>
      </c>
      <c r="E83" s="10">
        <v>8.9999999999999993E-3</v>
      </c>
      <c r="F83" s="10">
        <v>7.6E-3</v>
      </c>
      <c r="G83" s="10">
        <v>2.5600000000000002E-3</v>
      </c>
      <c r="H83" s="24">
        <f t="shared" si="13"/>
        <v>37.036559999999994</v>
      </c>
      <c r="I83" s="34"/>
      <c r="J83" s="34"/>
      <c r="K83" s="26"/>
    </row>
    <row r="84" spans="1:17" ht="15.75">
      <c r="A84" s="1" t="s">
        <v>4</v>
      </c>
      <c r="B84" s="9" t="s">
        <v>18</v>
      </c>
      <c r="C84" s="8">
        <v>1.204E-2</v>
      </c>
      <c r="D84" s="8">
        <v>1.14E-2</v>
      </c>
      <c r="E84" s="10">
        <v>8.9999999999999993E-3</v>
      </c>
      <c r="F84" s="10">
        <v>7.6E-3</v>
      </c>
      <c r="G84" s="10">
        <v>2.5600000000000002E-3</v>
      </c>
      <c r="H84" s="24">
        <f t="shared" si="13"/>
        <v>31.617520000000003</v>
      </c>
      <c r="I84" s="34"/>
      <c r="J84" s="34"/>
      <c r="K84" s="26"/>
    </row>
    <row r="85" spans="1:17" ht="15.75">
      <c r="A85" s="1" t="s">
        <v>5</v>
      </c>
      <c r="B85" s="9" t="s">
        <v>18</v>
      </c>
      <c r="C85" s="8">
        <v>1.204E-2</v>
      </c>
      <c r="D85" s="8">
        <v>1.14E-2</v>
      </c>
      <c r="E85" s="10">
        <v>8.9999999999999993E-3</v>
      </c>
      <c r="F85" s="10">
        <v>7.6E-3</v>
      </c>
      <c r="G85" s="10">
        <v>2.5600000000000002E-3</v>
      </c>
      <c r="H85" s="24">
        <f t="shared" si="13"/>
        <v>42.832000000000001</v>
      </c>
      <c r="I85" s="34"/>
      <c r="J85" s="34"/>
      <c r="K85" s="26"/>
    </row>
    <row r="86" spans="1:17" ht="15.75">
      <c r="A86" s="1" t="s">
        <v>6</v>
      </c>
      <c r="B86" s="9" t="s">
        <v>18</v>
      </c>
      <c r="C86" s="8">
        <v>1.204E-2</v>
      </c>
      <c r="D86" s="8">
        <v>1.14E-2</v>
      </c>
      <c r="E86" s="10">
        <v>8.9999999999999993E-3</v>
      </c>
      <c r="F86" s="10">
        <v>7.6E-3</v>
      </c>
      <c r="G86" s="10">
        <v>2.5600000000000002E-3</v>
      </c>
      <c r="H86" s="24">
        <f t="shared" si="13"/>
        <v>52.217440000000003</v>
      </c>
      <c r="I86" s="34"/>
      <c r="J86" s="34"/>
      <c r="K86" s="26"/>
    </row>
    <row r="87" spans="1:17" ht="15.75">
      <c r="A87" s="2" t="s">
        <v>7</v>
      </c>
      <c r="B87" s="1"/>
      <c r="C87" s="1"/>
      <c r="D87" s="1"/>
      <c r="E87" s="1"/>
      <c r="F87" s="1"/>
      <c r="G87" s="1"/>
      <c r="H87" s="2">
        <f>SUM(H81:H86)</f>
        <v>210.61076</v>
      </c>
      <c r="I87" s="15"/>
      <c r="J87" s="15"/>
      <c r="K87" s="14"/>
      <c r="L87" s="14"/>
    </row>
    <row r="88" spans="1:17" ht="15.75">
      <c r="A88" s="1" t="s">
        <v>1</v>
      </c>
      <c r="B88" s="8" t="s">
        <v>19</v>
      </c>
      <c r="C88" s="8">
        <v>4.7500000000000001E-2</v>
      </c>
      <c r="D88" s="8">
        <v>2.7550000000000002E-2</v>
      </c>
      <c r="E88" s="10">
        <v>2.1749999999999999E-2</v>
      </c>
      <c r="F88" s="10">
        <v>2.375E-2</v>
      </c>
      <c r="G88" s="10">
        <v>0</v>
      </c>
      <c r="H88" s="24">
        <f>(C88*L77*Q77)+(D88*M77*Q77)+(E88*N77*Q77)+(F88*O77*Q77)</f>
        <v>72.231499999999997</v>
      </c>
    </row>
    <row r="89" spans="1:17" ht="15.75">
      <c r="A89" s="1" t="s">
        <v>2</v>
      </c>
      <c r="B89" s="8" t="s">
        <v>19</v>
      </c>
      <c r="C89" s="8">
        <v>4.7500000000000001E-2</v>
      </c>
      <c r="D89" s="8">
        <v>2.7550000000000002E-2</v>
      </c>
      <c r="E89" s="10">
        <v>2.1749999999999999E-2</v>
      </c>
      <c r="F89" s="10">
        <v>2.375E-2</v>
      </c>
      <c r="G89" s="10">
        <v>0</v>
      </c>
      <c r="H89" s="24">
        <f t="shared" ref="H89:H93" si="14">(C89*L78*Q78)+(D89*M78*Q78)+(E89*N78*Q78)+(F89*O78*Q78)</f>
        <v>71.527500000000003</v>
      </c>
    </row>
    <row r="90" spans="1:17" ht="15.75">
      <c r="A90" s="1" t="s">
        <v>3</v>
      </c>
      <c r="B90" s="8" t="s">
        <v>19</v>
      </c>
      <c r="C90" s="8">
        <v>4.7500000000000001E-2</v>
      </c>
      <c r="D90" s="8">
        <v>2.7550000000000002E-2</v>
      </c>
      <c r="E90" s="10">
        <v>2.1749999999999999E-2</v>
      </c>
      <c r="F90" s="10">
        <v>2.375E-2</v>
      </c>
      <c r="G90" s="10">
        <v>0</v>
      </c>
      <c r="H90" s="24">
        <f t="shared" si="14"/>
        <v>105.95750000000001</v>
      </c>
    </row>
    <row r="91" spans="1:17" ht="15.75">
      <c r="A91" s="1" t="s">
        <v>4</v>
      </c>
      <c r="B91" s="8" t="s">
        <v>19</v>
      </c>
      <c r="C91" s="8">
        <v>4.7500000000000001E-2</v>
      </c>
      <c r="D91" s="8">
        <v>2.7550000000000002E-2</v>
      </c>
      <c r="E91" s="10">
        <v>2.1749999999999999E-2</v>
      </c>
      <c r="F91" s="10">
        <v>2.375E-2</v>
      </c>
      <c r="G91" s="10">
        <v>0</v>
      </c>
      <c r="H91" s="24">
        <f t="shared" si="14"/>
        <v>91.775200000000012</v>
      </c>
    </row>
    <row r="92" spans="1:17" ht="15.75">
      <c r="A92" s="1" t="s">
        <v>5</v>
      </c>
      <c r="B92" s="8" t="s">
        <v>19</v>
      </c>
      <c r="C92" s="8">
        <v>4.7500000000000001E-2</v>
      </c>
      <c r="D92" s="8">
        <v>2.7550000000000002E-2</v>
      </c>
      <c r="E92" s="10">
        <v>2.1749999999999999E-2</v>
      </c>
      <c r="F92" s="10">
        <v>2.375E-2</v>
      </c>
      <c r="G92" s="10">
        <v>0</v>
      </c>
      <c r="H92" s="24">
        <f t="shared" si="14"/>
        <v>115.312</v>
      </c>
    </row>
    <row r="93" spans="1:17" ht="15.75">
      <c r="A93" s="1" t="s">
        <v>6</v>
      </c>
      <c r="B93" s="8" t="s">
        <v>19</v>
      </c>
      <c r="C93" s="8">
        <v>4.7500000000000001E-2</v>
      </c>
      <c r="D93" s="8">
        <v>2.7550000000000002E-2</v>
      </c>
      <c r="E93" s="10">
        <v>2.1749999999999999E-2</v>
      </c>
      <c r="F93" s="10">
        <v>2.375E-2</v>
      </c>
      <c r="G93" s="10">
        <v>0</v>
      </c>
      <c r="H93" s="24">
        <f t="shared" si="14"/>
        <v>140.55029999999999</v>
      </c>
    </row>
    <row r="94" spans="1:17" ht="15.75">
      <c r="A94" s="2" t="s">
        <v>7</v>
      </c>
      <c r="B94" s="1"/>
      <c r="C94" s="1"/>
      <c r="D94" s="1"/>
      <c r="E94" s="1"/>
      <c r="F94" s="1"/>
      <c r="G94" s="1"/>
      <c r="H94" s="2">
        <f>SUM(H88:H93)</f>
        <v>597.35400000000004</v>
      </c>
    </row>
    <row r="95" spans="1:17" ht="15.75">
      <c r="A95" s="1" t="s">
        <v>1</v>
      </c>
      <c r="B95" s="8" t="s">
        <v>76</v>
      </c>
      <c r="C95" s="8">
        <v>3.7999999999999999E-2</v>
      </c>
      <c r="D95" s="8">
        <v>2.5763999999999999E-2</v>
      </c>
      <c r="E95" s="10">
        <v>2.0799999999999999E-2</v>
      </c>
      <c r="F95" s="10">
        <v>2.1533E-2</v>
      </c>
      <c r="G95" s="10">
        <v>0</v>
      </c>
      <c r="H95" s="24">
        <f>(C95*L77*Q77)+(D95*M77*Q77)+(E95*N77*Q77)+(F95*O77*Q77)</f>
        <v>61.484197999999999</v>
      </c>
    </row>
    <row r="96" spans="1:17" ht="15.75">
      <c r="A96" s="1" t="s">
        <v>2</v>
      </c>
      <c r="B96" s="8" t="s">
        <v>76</v>
      </c>
      <c r="C96" s="8">
        <v>3.7999999999999999E-2</v>
      </c>
      <c r="D96" s="8">
        <v>2.5763999999999999E-2</v>
      </c>
      <c r="E96" s="10">
        <v>2.0799999999999999E-2</v>
      </c>
      <c r="F96" s="10">
        <v>2.1533E-2</v>
      </c>
      <c r="G96" s="10">
        <v>0</v>
      </c>
      <c r="H96" s="24">
        <f t="shared" ref="H96:H100" si="15">(C96*L78*Q78)+(D96*M78*Q78)+(E96*N78*Q78)+(F96*O78*Q78)</f>
        <v>63.232686000000001</v>
      </c>
    </row>
    <row r="97" spans="1:17" ht="15.75">
      <c r="A97" s="1" t="s">
        <v>3</v>
      </c>
      <c r="B97" s="8" t="s">
        <v>76</v>
      </c>
      <c r="C97" s="8">
        <v>3.7999999999999999E-2</v>
      </c>
      <c r="D97" s="8">
        <v>2.5763999999999999E-2</v>
      </c>
      <c r="E97" s="10">
        <v>2.0799999999999999E-2</v>
      </c>
      <c r="F97" s="10">
        <v>2.1533E-2</v>
      </c>
      <c r="G97" s="10">
        <v>0</v>
      </c>
      <c r="H97" s="24">
        <f t="shared" si="15"/>
        <v>94.056798000000001</v>
      </c>
    </row>
    <row r="98" spans="1:17" ht="15.75">
      <c r="A98" s="1" t="s">
        <v>4</v>
      </c>
      <c r="B98" s="8" t="s">
        <v>76</v>
      </c>
      <c r="C98" s="8">
        <v>3.7999999999999999E-2</v>
      </c>
      <c r="D98" s="8">
        <v>2.5763999999999999E-2</v>
      </c>
      <c r="E98" s="10">
        <v>2.0799999999999999E-2</v>
      </c>
      <c r="F98" s="10">
        <v>2.1533E-2</v>
      </c>
      <c r="G98" s="10">
        <v>0</v>
      </c>
      <c r="H98" s="24">
        <f t="shared" si="15"/>
        <v>81.956732000000002</v>
      </c>
    </row>
    <row r="99" spans="1:17" ht="15.75">
      <c r="A99" s="1" t="s">
        <v>5</v>
      </c>
      <c r="B99" s="8" t="s">
        <v>76</v>
      </c>
      <c r="C99" s="8">
        <v>3.7999999999999999E-2</v>
      </c>
      <c r="D99" s="8">
        <v>2.5763999999999999E-2</v>
      </c>
      <c r="E99" s="10">
        <v>2.0799999999999999E-2</v>
      </c>
      <c r="F99" s="10">
        <v>2.1533E-2</v>
      </c>
      <c r="G99" s="10">
        <v>0</v>
      </c>
      <c r="H99" s="24">
        <f t="shared" si="15"/>
        <v>104.73446</v>
      </c>
    </row>
    <row r="100" spans="1:17" ht="15.75">
      <c r="A100" s="1" t="s">
        <v>6</v>
      </c>
      <c r="B100" s="8" t="s">
        <v>76</v>
      </c>
      <c r="C100" s="8">
        <v>3.7999999999999999E-2</v>
      </c>
      <c r="D100" s="8">
        <v>2.5763999999999999E-2</v>
      </c>
      <c r="E100" s="10">
        <v>2.0799999999999999E-2</v>
      </c>
      <c r="F100" s="10">
        <v>2.1533E-2</v>
      </c>
      <c r="G100" s="10">
        <v>0</v>
      </c>
      <c r="H100" s="24">
        <f t="shared" si="15"/>
        <v>128.36001199999998</v>
      </c>
    </row>
    <row r="101" spans="1:17" ht="15.75">
      <c r="A101" s="2" t="s">
        <v>7</v>
      </c>
      <c r="B101" s="25"/>
      <c r="C101" s="1"/>
      <c r="D101" s="1"/>
      <c r="E101" s="1"/>
      <c r="F101" s="1"/>
      <c r="G101" s="1"/>
      <c r="H101" s="2">
        <f>SUM(H95:H100)</f>
        <v>533.82488599999999</v>
      </c>
    </row>
    <row r="102" spans="1:17" ht="15.75">
      <c r="A102" s="1" t="s">
        <v>1</v>
      </c>
      <c r="B102" s="8" t="s">
        <v>20</v>
      </c>
      <c r="C102" s="8">
        <v>1.456E-2</v>
      </c>
      <c r="D102" s="8">
        <v>9.8799999999999999E-3</v>
      </c>
      <c r="E102" s="8">
        <v>1.1856E-2</v>
      </c>
      <c r="F102" s="8">
        <v>8.7969999999999993E-3</v>
      </c>
      <c r="G102" s="8">
        <v>0</v>
      </c>
      <c r="H102" s="24">
        <f>(C102*L77*Q77)+(D102*M77*Q77)+(E102*N77*Q77)+(F102*O77*Q77)</f>
        <v>23.769718000000001</v>
      </c>
    </row>
    <row r="103" spans="1:17" ht="15.75">
      <c r="A103" s="1" t="s">
        <v>2</v>
      </c>
      <c r="B103" s="8" t="s">
        <v>20</v>
      </c>
      <c r="C103" s="8">
        <v>1.456E-2</v>
      </c>
      <c r="D103" s="8">
        <v>9.8799999999999999E-3</v>
      </c>
      <c r="E103" s="8">
        <v>1.1856E-2</v>
      </c>
      <c r="F103" s="8">
        <v>8.7969999999999993E-3</v>
      </c>
      <c r="G103" s="8">
        <v>0</v>
      </c>
      <c r="H103" s="24">
        <f t="shared" ref="H103:H107" si="16">(C103*L78*Q78)+(D103*M78*Q78)+(E103*N78*Q78)+(F103*O78*Q78)</f>
        <v>25.241326000000001</v>
      </c>
    </row>
    <row r="104" spans="1:17" ht="15.75">
      <c r="A104" s="1" t="s">
        <v>3</v>
      </c>
      <c r="B104" s="8" t="s">
        <v>20</v>
      </c>
      <c r="C104" s="8">
        <v>1.456E-2</v>
      </c>
      <c r="D104" s="8">
        <v>9.8799999999999999E-3</v>
      </c>
      <c r="E104" s="8">
        <v>1.1856E-2</v>
      </c>
      <c r="F104" s="8">
        <v>8.7969999999999993E-3</v>
      </c>
      <c r="G104" s="8">
        <v>0</v>
      </c>
      <c r="H104" s="24">
        <f t="shared" si="16"/>
        <v>37.475966</v>
      </c>
    </row>
    <row r="105" spans="1:17" ht="15.75">
      <c r="A105" s="1" t="s">
        <v>4</v>
      </c>
      <c r="B105" s="8" t="s">
        <v>20</v>
      </c>
      <c r="C105" s="8">
        <v>1.456E-2</v>
      </c>
      <c r="D105" s="8">
        <v>9.8799999999999999E-3</v>
      </c>
      <c r="E105" s="8">
        <v>1.1856E-2</v>
      </c>
      <c r="F105" s="8">
        <v>8.7969999999999993E-3</v>
      </c>
      <c r="G105" s="8">
        <v>0</v>
      </c>
      <c r="H105" s="24">
        <f t="shared" si="16"/>
        <v>32.889340000000004</v>
      </c>
    </row>
    <row r="106" spans="1:17" ht="15.75">
      <c r="A106" s="1" t="s">
        <v>5</v>
      </c>
      <c r="B106" s="8" t="s">
        <v>20</v>
      </c>
      <c r="C106" s="8">
        <v>1.456E-2</v>
      </c>
      <c r="D106" s="8">
        <v>9.8799999999999999E-3</v>
      </c>
      <c r="E106" s="8">
        <v>1.1856E-2</v>
      </c>
      <c r="F106" s="8">
        <v>8.7969999999999993E-3</v>
      </c>
      <c r="G106" s="8">
        <v>0</v>
      </c>
      <c r="H106" s="24">
        <f t="shared" si="16"/>
        <v>41.450780000000002</v>
      </c>
    </row>
    <row r="107" spans="1:17" ht="15.75">
      <c r="A107" s="1" t="s">
        <v>6</v>
      </c>
      <c r="B107" s="8" t="s">
        <v>20</v>
      </c>
      <c r="C107" s="8">
        <v>1.456E-2</v>
      </c>
      <c r="D107" s="8">
        <v>9.8799999999999999E-3</v>
      </c>
      <c r="E107" s="8">
        <v>1.1856E-2</v>
      </c>
      <c r="F107" s="8">
        <v>8.7969999999999993E-3</v>
      </c>
      <c r="G107" s="8">
        <v>0</v>
      </c>
      <c r="H107" s="24">
        <f t="shared" si="16"/>
        <v>51.852372000000003</v>
      </c>
    </row>
    <row r="108" spans="1:17" ht="15.75">
      <c r="A108" s="2" t="s">
        <v>7</v>
      </c>
      <c r="B108" s="1"/>
      <c r="C108" s="1"/>
      <c r="D108" s="1"/>
      <c r="E108" s="1"/>
      <c r="F108" s="1"/>
      <c r="G108" s="1"/>
      <c r="H108" s="2">
        <f>SUM(H102:H107)</f>
        <v>212.67950200000001</v>
      </c>
    </row>
    <row r="109" spans="1:17" ht="15.75">
      <c r="A109" s="1" t="s">
        <v>1</v>
      </c>
      <c r="B109" s="8" t="s">
        <v>21</v>
      </c>
      <c r="C109" s="8">
        <v>3.7999999999999999E-2</v>
      </c>
      <c r="D109" s="8">
        <v>3.7999999999999999E-2</v>
      </c>
      <c r="E109" s="10">
        <v>0.03</v>
      </c>
      <c r="F109" s="10">
        <v>3.7999999999999999E-2</v>
      </c>
      <c r="G109" s="10">
        <v>2.5961999999999999E-2</v>
      </c>
      <c r="H109" s="24">
        <f>(C109*L110*Q110)+(D109*M110*Q110)+(E109*N110*Q110)+(F109*O110*Q110)+(G109*P110*Q110)</f>
        <v>75.116252000000017</v>
      </c>
      <c r="K109" s="47" t="s">
        <v>15</v>
      </c>
      <c r="L109" s="48" t="s">
        <v>108</v>
      </c>
      <c r="M109" s="48" t="s">
        <v>99</v>
      </c>
      <c r="N109" s="48" t="s">
        <v>100</v>
      </c>
      <c r="O109" s="48" t="s">
        <v>93</v>
      </c>
      <c r="P109" s="48" t="s">
        <v>120</v>
      </c>
      <c r="Q109" s="42" t="s">
        <v>16</v>
      </c>
    </row>
    <row r="110" spans="1:17" ht="15.75">
      <c r="A110" s="1" t="s">
        <v>2</v>
      </c>
      <c r="B110" s="8" t="s">
        <v>21</v>
      </c>
      <c r="C110" s="8">
        <v>3.7999999999999999E-2</v>
      </c>
      <c r="D110" s="8">
        <v>3.7999999999999999E-2</v>
      </c>
      <c r="E110" s="10">
        <v>0.03</v>
      </c>
      <c r="F110" s="10">
        <v>3.7999999999999999E-2</v>
      </c>
      <c r="G110" s="10">
        <v>2.5961999999999999E-2</v>
      </c>
      <c r="H110" s="24">
        <f t="shared" ref="H110:H120" si="17">(C110*L111*Q111)+(D110*M111*Q111)+(E110*N111*Q111)+(F110*O111*Q111)+(G110*P111*Q111)</f>
        <v>92.923819999999992</v>
      </c>
      <c r="K110" s="41" t="s">
        <v>121</v>
      </c>
      <c r="L110" s="38">
        <v>41</v>
      </c>
      <c r="M110" s="38">
        <v>40</v>
      </c>
      <c r="N110" s="38">
        <v>2</v>
      </c>
      <c r="O110" s="38">
        <v>2</v>
      </c>
      <c r="P110" s="38">
        <v>2</v>
      </c>
      <c r="Q110" s="44">
        <v>23</v>
      </c>
    </row>
    <row r="111" spans="1:17" ht="15.75">
      <c r="A111" s="1" t="s">
        <v>3</v>
      </c>
      <c r="B111" s="8" t="s">
        <v>21</v>
      </c>
      <c r="C111" s="8">
        <v>3.7999999999999999E-2</v>
      </c>
      <c r="D111" s="8">
        <v>3.7999999999999999E-2</v>
      </c>
      <c r="E111" s="10">
        <v>0.03</v>
      </c>
      <c r="F111" s="10">
        <v>3.7999999999999999E-2</v>
      </c>
      <c r="G111" s="10">
        <v>2.5961999999999999E-2</v>
      </c>
      <c r="H111" s="24">
        <f t="shared" si="17"/>
        <v>133.402984</v>
      </c>
      <c r="K111" s="44" t="s">
        <v>122</v>
      </c>
      <c r="L111" s="38">
        <v>22</v>
      </c>
      <c r="M111" s="38">
        <v>40</v>
      </c>
      <c r="N111" s="38">
        <v>6</v>
      </c>
      <c r="O111" s="38">
        <v>41</v>
      </c>
      <c r="P111" s="38">
        <v>5</v>
      </c>
      <c r="Q111" s="44">
        <v>22</v>
      </c>
    </row>
    <row r="112" spans="1:17" ht="15.75">
      <c r="A112" s="1" t="s">
        <v>4</v>
      </c>
      <c r="B112" s="8" t="s">
        <v>21</v>
      </c>
      <c r="C112" s="8">
        <v>3.7999999999999999E-2</v>
      </c>
      <c r="D112" s="8">
        <v>3.7999999999999999E-2</v>
      </c>
      <c r="E112" s="10">
        <v>0.03</v>
      </c>
      <c r="F112" s="10">
        <v>3.7999999999999999E-2</v>
      </c>
      <c r="G112" s="10">
        <v>2.5961999999999999E-2</v>
      </c>
      <c r="H112" s="24">
        <f t="shared" si="17"/>
        <v>125.482148</v>
      </c>
      <c r="K112" s="44" t="s">
        <v>123</v>
      </c>
      <c r="L112" s="38">
        <v>33</v>
      </c>
      <c r="M112" s="38">
        <v>80</v>
      </c>
      <c r="N112" s="38">
        <v>12</v>
      </c>
      <c r="O112" s="38">
        <v>33</v>
      </c>
      <c r="P112" s="38">
        <v>6</v>
      </c>
      <c r="Q112" s="44">
        <v>22</v>
      </c>
    </row>
    <row r="113" spans="1:18" ht="15.75">
      <c r="A113" s="1" t="s">
        <v>5</v>
      </c>
      <c r="B113" s="8" t="s">
        <v>21</v>
      </c>
      <c r="C113" s="8">
        <v>3.7999999999999999E-2</v>
      </c>
      <c r="D113" s="8">
        <v>3.7999999999999999E-2</v>
      </c>
      <c r="E113" s="10">
        <v>0.03</v>
      </c>
      <c r="F113" s="10">
        <v>3.7999999999999999E-2</v>
      </c>
      <c r="G113" s="10">
        <v>2.5961999999999999E-2</v>
      </c>
      <c r="H113" s="24">
        <f t="shared" si="17"/>
        <v>159.03316000000001</v>
      </c>
      <c r="K113" s="44" t="s">
        <v>124</v>
      </c>
      <c r="L113" s="38">
        <v>21</v>
      </c>
      <c r="M113" s="38">
        <v>52</v>
      </c>
      <c r="N113" s="38">
        <v>8</v>
      </c>
      <c r="O113" s="38">
        <v>66</v>
      </c>
      <c r="P113" s="38">
        <v>7</v>
      </c>
      <c r="Q113" s="44">
        <v>22</v>
      </c>
    </row>
    <row r="114" spans="1:18" ht="15.75">
      <c r="A114" s="1" t="s">
        <v>6</v>
      </c>
      <c r="B114" s="8" t="s">
        <v>21</v>
      </c>
      <c r="C114" s="8">
        <v>3.7999999999999999E-2</v>
      </c>
      <c r="D114" s="8">
        <v>3.7999999999999999E-2</v>
      </c>
      <c r="E114" s="10">
        <v>0.03</v>
      </c>
      <c r="F114" s="10">
        <v>3.7999999999999999E-2</v>
      </c>
      <c r="G114" s="10">
        <v>2.5961999999999999E-2</v>
      </c>
      <c r="H114" s="24">
        <f t="shared" si="17"/>
        <v>197.77414799999997</v>
      </c>
      <c r="K114" s="44" t="s">
        <v>125</v>
      </c>
      <c r="L114" s="38">
        <v>19</v>
      </c>
      <c r="M114" s="38">
        <v>122</v>
      </c>
      <c r="N114" s="38">
        <v>9</v>
      </c>
      <c r="O114" s="38">
        <v>55</v>
      </c>
      <c r="P114" s="38">
        <v>9</v>
      </c>
      <c r="Q114" s="44">
        <v>20</v>
      </c>
    </row>
    <row r="115" spans="1:18" ht="15.75">
      <c r="A115" s="1" t="s">
        <v>86</v>
      </c>
      <c r="B115" s="8" t="s">
        <v>21</v>
      </c>
      <c r="C115" s="8">
        <v>3.7999999999999999E-2</v>
      </c>
      <c r="D115" s="8">
        <v>3.7999999999999999E-2</v>
      </c>
      <c r="E115" s="10">
        <v>0.03</v>
      </c>
      <c r="F115" s="10">
        <v>3.7999999999999999E-2</v>
      </c>
      <c r="G115" s="10">
        <v>2.5961999999999999E-2</v>
      </c>
      <c r="H115" s="24">
        <f t="shared" si="17"/>
        <v>75.116252000000017</v>
      </c>
      <c r="K115" s="44" t="s">
        <v>126</v>
      </c>
      <c r="L115" s="38">
        <v>15</v>
      </c>
      <c r="M115" s="38">
        <v>123</v>
      </c>
      <c r="N115" s="38">
        <v>20</v>
      </c>
      <c r="O115" s="38">
        <v>78</v>
      </c>
      <c r="P115" s="38">
        <v>7</v>
      </c>
      <c r="Q115" s="44">
        <v>22</v>
      </c>
    </row>
    <row r="116" spans="1:18" ht="15.75">
      <c r="A116" s="1" t="s">
        <v>87</v>
      </c>
      <c r="B116" s="8" t="s">
        <v>21</v>
      </c>
      <c r="C116" s="8">
        <v>3.7999999999999999E-2</v>
      </c>
      <c r="D116" s="8">
        <v>3.7999999999999999E-2</v>
      </c>
      <c r="E116" s="10">
        <v>0.03</v>
      </c>
      <c r="F116" s="10">
        <v>3.7999999999999999E-2</v>
      </c>
      <c r="G116" s="10">
        <v>2.5961999999999999E-2</v>
      </c>
      <c r="H116" s="24">
        <f t="shared" si="17"/>
        <v>75.116252000000017</v>
      </c>
      <c r="K116" s="41" t="s">
        <v>127</v>
      </c>
      <c r="L116" s="38">
        <v>41</v>
      </c>
      <c r="M116" s="38">
        <v>40</v>
      </c>
      <c r="N116" s="38">
        <v>2</v>
      </c>
      <c r="O116" s="38">
        <v>2</v>
      </c>
      <c r="P116" s="38">
        <v>2</v>
      </c>
      <c r="Q116" s="44">
        <v>23</v>
      </c>
    </row>
    <row r="117" spans="1:18" ht="15.75">
      <c r="A117" s="1" t="s">
        <v>88</v>
      </c>
      <c r="B117" s="8" t="s">
        <v>21</v>
      </c>
      <c r="C117" s="8">
        <v>3.7999999999999999E-2</v>
      </c>
      <c r="D117" s="8">
        <v>3.7999999999999999E-2</v>
      </c>
      <c r="E117" s="10">
        <v>0.03</v>
      </c>
      <c r="F117" s="10">
        <v>3.7999999999999999E-2</v>
      </c>
      <c r="G117" s="10">
        <v>2.5961999999999999E-2</v>
      </c>
      <c r="H117" s="24">
        <f t="shared" si="17"/>
        <v>92.923819999999992</v>
      </c>
      <c r="K117" s="44" t="s">
        <v>103</v>
      </c>
      <c r="L117" s="38">
        <v>41</v>
      </c>
      <c r="M117" s="38">
        <v>40</v>
      </c>
      <c r="N117" s="38">
        <v>2</v>
      </c>
      <c r="O117" s="38">
        <v>2</v>
      </c>
      <c r="P117" s="38">
        <v>2</v>
      </c>
      <c r="Q117" s="44">
        <v>23</v>
      </c>
    </row>
    <row r="118" spans="1:18" ht="15.75">
      <c r="A118" s="1" t="s">
        <v>89</v>
      </c>
      <c r="B118" s="8" t="s">
        <v>21</v>
      </c>
      <c r="C118" s="8">
        <v>3.7999999999999999E-2</v>
      </c>
      <c r="D118" s="8">
        <v>3.7999999999999999E-2</v>
      </c>
      <c r="E118" s="10">
        <v>0.03</v>
      </c>
      <c r="F118" s="10">
        <v>3.7999999999999999E-2</v>
      </c>
      <c r="G118" s="10">
        <v>2.5961999999999999E-2</v>
      </c>
      <c r="H118" s="24">
        <f t="shared" si="17"/>
        <v>133.402984</v>
      </c>
      <c r="K118" s="44" t="s">
        <v>128</v>
      </c>
      <c r="L118" s="38">
        <v>22</v>
      </c>
      <c r="M118" s="38">
        <v>40</v>
      </c>
      <c r="N118" s="38">
        <v>6</v>
      </c>
      <c r="O118" s="38">
        <v>41</v>
      </c>
      <c r="P118" s="38">
        <v>5</v>
      </c>
      <c r="Q118" s="44">
        <v>22</v>
      </c>
    </row>
    <row r="119" spans="1:18" ht="15.75">
      <c r="A119" s="1" t="s">
        <v>90</v>
      </c>
      <c r="B119" s="8" t="s">
        <v>21</v>
      </c>
      <c r="C119" s="8">
        <v>3.7999999999999999E-2</v>
      </c>
      <c r="D119" s="8">
        <v>3.7999999999999999E-2</v>
      </c>
      <c r="E119" s="10">
        <v>0.03</v>
      </c>
      <c r="F119" s="10">
        <v>3.7999999999999999E-2</v>
      </c>
      <c r="G119" s="10">
        <v>2.5961999999999999E-2</v>
      </c>
      <c r="H119" s="24">
        <f t="shared" si="17"/>
        <v>125.482148</v>
      </c>
      <c r="K119" s="44" t="s">
        <v>129</v>
      </c>
      <c r="L119" s="38">
        <v>33</v>
      </c>
      <c r="M119" s="38">
        <v>80</v>
      </c>
      <c r="N119" s="38">
        <v>12</v>
      </c>
      <c r="O119" s="38">
        <v>33</v>
      </c>
      <c r="P119" s="38">
        <v>6</v>
      </c>
      <c r="Q119" s="44">
        <v>22</v>
      </c>
    </row>
    <row r="120" spans="1:18" ht="15.75">
      <c r="A120" s="1" t="s">
        <v>91</v>
      </c>
      <c r="B120" s="8" t="s">
        <v>21</v>
      </c>
      <c r="C120" s="8">
        <v>3.7999999999999999E-2</v>
      </c>
      <c r="D120" s="8">
        <v>3.7999999999999999E-2</v>
      </c>
      <c r="E120" s="10">
        <v>0.03</v>
      </c>
      <c r="F120" s="10">
        <v>3.7999999999999999E-2</v>
      </c>
      <c r="G120" s="10">
        <v>2.5961999999999999E-2</v>
      </c>
      <c r="H120" s="24">
        <f t="shared" si="17"/>
        <v>159.03316000000001</v>
      </c>
      <c r="K120" s="44" t="s">
        <v>130</v>
      </c>
      <c r="L120" s="38">
        <v>21</v>
      </c>
      <c r="M120" s="38">
        <v>52</v>
      </c>
      <c r="N120" s="38">
        <v>8</v>
      </c>
      <c r="O120" s="38">
        <v>66</v>
      </c>
      <c r="P120" s="38">
        <v>7</v>
      </c>
      <c r="Q120" s="44">
        <v>22</v>
      </c>
    </row>
    <row r="121" spans="1:18" ht="15.75">
      <c r="A121" s="2" t="s">
        <v>7</v>
      </c>
      <c r="B121" s="1"/>
      <c r="C121" s="1"/>
      <c r="D121" s="1"/>
      <c r="E121" s="1"/>
      <c r="F121" s="1"/>
      <c r="G121" s="1"/>
      <c r="H121" s="2">
        <f>H109+H110+H111+H112+H113+H114+H115+H116+H117+H118+H119+H120</f>
        <v>1444.8071280000001</v>
      </c>
      <c r="I121" s="27">
        <f>H121/0.04</f>
        <v>36120.178200000002</v>
      </c>
      <c r="J121" s="27"/>
      <c r="K121" s="44" t="s">
        <v>131</v>
      </c>
      <c r="L121" s="38">
        <v>19</v>
      </c>
      <c r="M121" s="38">
        <v>122</v>
      </c>
      <c r="N121" s="38">
        <v>9</v>
      </c>
      <c r="O121" s="38">
        <v>55</v>
      </c>
      <c r="P121" s="38">
        <v>9</v>
      </c>
      <c r="Q121" s="44">
        <v>20</v>
      </c>
      <c r="R121" s="36"/>
    </row>
    <row r="122" spans="1:18" ht="15.75">
      <c r="A122" s="1" t="s">
        <v>1</v>
      </c>
      <c r="B122" s="8" t="s">
        <v>111</v>
      </c>
      <c r="C122" s="8">
        <v>0</v>
      </c>
      <c r="D122" s="8">
        <v>1.3315E-2</v>
      </c>
      <c r="E122" s="8">
        <v>2.2499999999999999E-2</v>
      </c>
      <c r="F122" s="10">
        <v>1.0756999999999999E-2</v>
      </c>
      <c r="G122" s="10">
        <v>0</v>
      </c>
      <c r="H122" s="24">
        <f>(D122*M110*Q110)+(E122*N110*Q110)+(F122*O110*Q110)</f>
        <v>13.779621999999998</v>
      </c>
      <c r="I122" s="12"/>
      <c r="J122" s="12"/>
      <c r="K122" s="45"/>
      <c r="L122" s="45"/>
      <c r="M122" s="45"/>
      <c r="N122" s="45"/>
      <c r="O122" s="45"/>
      <c r="P122" s="45"/>
      <c r="Q122" s="45"/>
      <c r="R122" s="36"/>
    </row>
    <row r="123" spans="1:18" ht="15.75">
      <c r="A123" s="1" t="s">
        <v>2</v>
      </c>
      <c r="B123" s="8" t="s">
        <v>111</v>
      </c>
      <c r="C123" s="8">
        <v>0</v>
      </c>
      <c r="D123" s="8">
        <v>1.3315E-2</v>
      </c>
      <c r="E123" s="8">
        <v>2.2499999999999999E-2</v>
      </c>
      <c r="F123" s="10">
        <v>1.0756999999999999E-2</v>
      </c>
      <c r="G123" s="10">
        <v>0</v>
      </c>
      <c r="H123" s="24">
        <f t="shared" ref="H123:H127" si="18">(D123*M111*Q111)+(E123*N111*Q111)+(F123*O111*Q111)</f>
        <v>24.390013999999997</v>
      </c>
      <c r="K123" s="11"/>
      <c r="P123" s="36"/>
      <c r="R123" s="36"/>
    </row>
    <row r="124" spans="1:18" ht="15.75">
      <c r="A124" s="1" t="s">
        <v>3</v>
      </c>
      <c r="B124" s="8" t="s">
        <v>111</v>
      </c>
      <c r="C124" s="8">
        <v>0</v>
      </c>
      <c r="D124" s="8">
        <v>1.3315E-2</v>
      </c>
      <c r="E124" s="8">
        <v>2.2499999999999999E-2</v>
      </c>
      <c r="F124" s="10">
        <v>1.0756999999999999E-2</v>
      </c>
      <c r="G124" s="10">
        <v>0</v>
      </c>
      <c r="H124" s="24">
        <f t="shared" si="18"/>
        <v>37.183982</v>
      </c>
      <c r="K124" s="11"/>
      <c r="P124" s="36"/>
      <c r="R124" s="36"/>
    </row>
    <row r="125" spans="1:18" ht="15.75">
      <c r="A125" s="1" t="s">
        <v>4</v>
      </c>
      <c r="B125" s="8" t="s">
        <v>111</v>
      </c>
      <c r="C125" s="8">
        <v>0</v>
      </c>
      <c r="D125" s="8">
        <v>1.3315E-2</v>
      </c>
      <c r="E125" s="8">
        <v>2.2499999999999999E-2</v>
      </c>
      <c r="F125" s="10">
        <v>1.0756999999999999E-2</v>
      </c>
      <c r="G125" s="10">
        <v>0</v>
      </c>
      <c r="H125" s="24">
        <f t="shared" si="18"/>
        <v>34.811523999999999</v>
      </c>
    </row>
    <row r="126" spans="1:18" ht="15.75">
      <c r="A126" s="1" t="s">
        <v>5</v>
      </c>
      <c r="B126" s="8" t="s">
        <v>111</v>
      </c>
      <c r="C126" s="8">
        <v>0</v>
      </c>
      <c r="D126" s="8">
        <v>1.3315E-2</v>
      </c>
      <c r="E126" s="8">
        <v>2.2499999999999999E-2</v>
      </c>
      <c r="F126" s="10">
        <v>1.0756999999999999E-2</v>
      </c>
      <c r="G126" s="10">
        <v>0</v>
      </c>
      <c r="H126" s="24">
        <f t="shared" si="18"/>
        <v>48.371299999999991</v>
      </c>
    </row>
    <row r="127" spans="1:18" ht="15.75">
      <c r="A127" s="1" t="s">
        <v>6</v>
      </c>
      <c r="B127" s="8" t="s">
        <v>111</v>
      </c>
      <c r="C127" s="8">
        <v>0</v>
      </c>
      <c r="D127" s="8">
        <v>1.3315E-2</v>
      </c>
      <c r="E127" s="8">
        <v>2.2499999999999999E-2</v>
      </c>
      <c r="F127" s="10">
        <v>1.0756999999999999E-2</v>
      </c>
      <c r="G127" s="10">
        <v>0</v>
      </c>
      <c r="H127" s="24">
        <f t="shared" si="18"/>
        <v>64.38940199999999</v>
      </c>
    </row>
    <row r="128" spans="1:18" ht="15.75">
      <c r="A128" s="2" t="s">
        <v>7</v>
      </c>
      <c r="B128" s="25"/>
      <c r="C128" s="1"/>
      <c r="D128" s="1"/>
      <c r="E128" s="1"/>
      <c r="F128" s="1"/>
      <c r="G128" s="1"/>
      <c r="H128" s="2">
        <f>SUM(H122:H127)</f>
        <v>222.92584399999998</v>
      </c>
    </row>
    <row r="129" spans="1:8" ht="15.75">
      <c r="A129" s="1" t="s">
        <v>1</v>
      </c>
      <c r="B129" s="8" t="s">
        <v>112</v>
      </c>
      <c r="C129" s="8">
        <v>0</v>
      </c>
      <c r="D129" s="8">
        <v>1.4635E-2</v>
      </c>
      <c r="E129" s="8">
        <v>0</v>
      </c>
      <c r="F129" s="8">
        <v>1.1884E-2</v>
      </c>
      <c r="G129" s="8">
        <v>0</v>
      </c>
      <c r="H129" s="24">
        <f>(D129*M110*Q110)+(F129*O110*Q110)</f>
        <v>14.010864</v>
      </c>
    </row>
    <row r="130" spans="1:8" ht="15.75">
      <c r="A130" s="1" t="s">
        <v>2</v>
      </c>
      <c r="B130" s="8" t="s">
        <v>112</v>
      </c>
      <c r="C130" s="8">
        <v>0</v>
      </c>
      <c r="D130" s="8">
        <v>1.4635E-2</v>
      </c>
      <c r="E130" s="8">
        <v>0</v>
      </c>
      <c r="F130" s="8">
        <v>1.1884E-2</v>
      </c>
      <c r="G130" s="8">
        <v>0</v>
      </c>
      <c r="H130" s="24">
        <f t="shared" ref="H130:H134" si="19">(D130*M111*Q111)+(F130*O111*Q111)</f>
        <v>23.598168000000001</v>
      </c>
    </row>
    <row r="131" spans="1:8" ht="15.75">
      <c r="A131" s="1" t="s">
        <v>3</v>
      </c>
      <c r="B131" s="8" t="s">
        <v>112</v>
      </c>
      <c r="C131" s="8">
        <v>0</v>
      </c>
      <c r="D131" s="8">
        <v>1.4635E-2</v>
      </c>
      <c r="E131" s="8">
        <v>0</v>
      </c>
      <c r="F131" s="8">
        <v>1.1884E-2</v>
      </c>
      <c r="G131" s="8">
        <v>0</v>
      </c>
      <c r="H131" s="24">
        <f t="shared" si="19"/>
        <v>34.385384000000002</v>
      </c>
    </row>
    <row r="132" spans="1:8" ht="15.75">
      <c r="A132" s="1" t="s">
        <v>4</v>
      </c>
      <c r="B132" s="8" t="s">
        <v>112</v>
      </c>
      <c r="C132" s="8">
        <v>0</v>
      </c>
      <c r="D132" s="8">
        <v>1.4635E-2</v>
      </c>
      <c r="E132" s="8">
        <v>0</v>
      </c>
      <c r="F132" s="8">
        <v>1.1884E-2</v>
      </c>
      <c r="G132" s="8">
        <v>0</v>
      </c>
      <c r="H132" s="24">
        <f t="shared" si="19"/>
        <v>33.998007999999999</v>
      </c>
    </row>
    <row r="133" spans="1:8" ht="15.75">
      <c r="A133" s="1" t="s">
        <v>5</v>
      </c>
      <c r="B133" s="8" t="s">
        <v>112</v>
      </c>
      <c r="C133" s="8">
        <v>0</v>
      </c>
      <c r="D133" s="8">
        <v>1.4635E-2</v>
      </c>
      <c r="E133" s="8">
        <v>0</v>
      </c>
      <c r="F133" s="8">
        <v>1.1884E-2</v>
      </c>
      <c r="G133" s="8">
        <v>0</v>
      </c>
      <c r="H133" s="24">
        <f t="shared" si="19"/>
        <v>48.781800000000004</v>
      </c>
    </row>
    <row r="134" spans="1:8" ht="15.75">
      <c r="A134" s="1" t="s">
        <v>6</v>
      </c>
      <c r="B134" s="8" t="s">
        <v>112</v>
      </c>
      <c r="C134" s="8">
        <v>0</v>
      </c>
      <c r="D134" s="8">
        <v>1.4635E-2</v>
      </c>
      <c r="E134" s="8">
        <v>0</v>
      </c>
      <c r="F134" s="8">
        <v>1.1884E-2</v>
      </c>
      <c r="G134" s="8">
        <v>0</v>
      </c>
      <c r="H134" s="24">
        <f t="shared" si="19"/>
        <v>59.995254000000003</v>
      </c>
    </row>
    <row r="135" spans="1:8" ht="15.75">
      <c r="A135" s="2" t="s">
        <v>7</v>
      </c>
      <c r="B135" s="1"/>
      <c r="C135" s="1"/>
      <c r="D135" s="1"/>
      <c r="E135" s="1"/>
      <c r="F135" s="1"/>
      <c r="G135" s="1"/>
      <c r="H135" s="2">
        <f>H129+H130+H131+H132+H133+H134</f>
        <v>214.76947799999999</v>
      </c>
    </row>
    <row r="136" spans="1:8" ht="15.75">
      <c r="A136" s="1" t="s">
        <v>1</v>
      </c>
      <c r="B136" s="8" t="s">
        <v>22</v>
      </c>
      <c r="C136" s="8">
        <v>3.3250000000000002E-2</v>
      </c>
      <c r="D136" s="8">
        <v>1.9949999999999999E-2</v>
      </c>
      <c r="E136" s="10">
        <v>1.575E-2</v>
      </c>
      <c r="F136" s="10">
        <v>1.7100000000000001E-2</v>
      </c>
      <c r="G136" s="10">
        <v>5.0000000000000001E-3</v>
      </c>
      <c r="H136" s="24">
        <f>(C136*L110*Q110)+(D136*M110*Q110)+(E136*N110*Q110)+(F136*O110*Q110)+(G136*P110*Q110)</f>
        <v>51.449849999999998</v>
      </c>
    </row>
    <row r="137" spans="1:8" ht="15.75">
      <c r="A137" s="1" t="s">
        <v>2</v>
      </c>
      <c r="B137" s="8" t="s">
        <v>22</v>
      </c>
      <c r="C137" s="8">
        <v>3.3250000000000002E-2</v>
      </c>
      <c r="D137" s="8">
        <v>1.9949999999999999E-2</v>
      </c>
      <c r="E137" s="10">
        <v>1.575E-2</v>
      </c>
      <c r="F137" s="10">
        <v>1.7100000000000001E-2</v>
      </c>
      <c r="G137" s="10">
        <v>5.0000000000000001E-3</v>
      </c>
      <c r="H137" s="24">
        <f t="shared" ref="H137:H141" si="20">(C137*L111*Q111)+(D137*M111*Q111)+(E137*N111*Q111)+(F137*O111*Q111)+(G137*P111*Q111)</f>
        <v>51.702199999999998</v>
      </c>
    </row>
    <row r="138" spans="1:8" ht="15.75">
      <c r="A138" s="1" t="s">
        <v>3</v>
      </c>
      <c r="B138" s="8" t="s">
        <v>22</v>
      </c>
      <c r="C138" s="8">
        <v>3.3250000000000002E-2</v>
      </c>
      <c r="D138" s="8">
        <v>1.9949999999999999E-2</v>
      </c>
      <c r="E138" s="10">
        <v>1.575E-2</v>
      </c>
      <c r="F138" s="10">
        <v>1.7100000000000001E-2</v>
      </c>
      <c r="G138" s="10">
        <v>5.0000000000000001E-3</v>
      </c>
      <c r="H138" s="24">
        <f t="shared" si="20"/>
        <v>76.484099999999984</v>
      </c>
    </row>
    <row r="139" spans="1:8" ht="15.75">
      <c r="A139" s="1" t="s">
        <v>4</v>
      </c>
      <c r="B139" s="8" t="s">
        <v>22</v>
      </c>
      <c r="C139" s="8">
        <v>3.3250000000000002E-2</v>
      </c>
      <c r="D139" s="8">
        <v>1.9949999999999999E-2</v>
      </c>
      <c r="E139" s="10">
        <v>1.575E-2</v>
      </c>
      <c r="F139" s="10">
        <v>1.7100000000000001E-2</v>
      </c>
      <c r="G139" s="10">
        <v>5.0000000000000001E-3</v>
      </c>
      <c r="H139" s="24">
        <f t="shared" si="20"/>
        <v>66.555499999999995</v>
      </c>
    </row>
    <row r="140" spans="1:8" ht="15.75">
      <c r="A140" s="1" t="s">
        <v>5</v>
      </c>
      <c r="B140" s="8" t="s">
        <v>22</v>
      </c>
      <c r="C140" s="8">
        <v>3.3250000000000002E-2</v>
      </c>
      <c r="D140" s="8">
        <v>1.9949999999999999E-2</v>
      </c>
      <c r="E140" s="10">
        <v>1.575E-2</v>
      </c>
      <c r="F140" s="10">
        <v>1.7100000000000001E-2</v>
      </c>
      <c r="G140" s="10">
        <v>5.0000000000000001E-3</v>
      </c>
      <c r="H140" s="24">
        <f t="shared" si="20"/>
        <v>83.858000000000004</v>
      </c>
    </row>
    <row r="141" spans="1:8" ht="15.75">
      <c r="A141" s="1" t="s">
        <v>6</v>
      </c>
      <c r="B141" s="8" t="s">
        <v>22</v>
      </c>
      <c r="C141" s="8">
        <v>3.3250000000000002E-2</v>
      </c>
      <c r="D141" s="8">
        <v>1.9949999999999999E-2</v>
      </c>
      <c r="E141" s="10">
        <v>1.575E-2</v>
      </c>
      <c r="F141" s="10">
        <v>1.7100000000000001E-2</v>
      </c>
      <c r="G141" s="10">
        <v>5.0000000000000001E-3</v>
      </c>
      <c r="H141" s="24">
        <f t="shared" si="20"/>
        <v>102.00080000000001</v>
      </c>
    </row>
    <row r="142" spans="1:8" ht="15.75">
      <c r="A142" s="2" t="s">
        <v>7</v>
      </c>
      <c r="B142" s="1"/>
      <c r="C142" s="1"/>
      <c r="D142" s="1"/>
      <c r="E142" s="1"/>
      <c r="F142" s="1"/>
      <c r="G142" s="1"/>
      <c r="H142" s="2">
        <f>SUM(H136:H141)</f>
        <v>432.05045000000001</v>
      </c>
    </row>
    <row r="143" spans="1:8" ht="15.75">
      <c r="A143" s="1" t="s">
        <v>1</v>
      </c>
      <c r="B143" s="8" t="s">
        <v>23</v>
      </c>
      <c r="C143" s="8">
        <v>9.4999999999999998E-3</v>
      </c>
      <c r="D143" s="8">
        <v>1.0449999999999999E-2</v>
      </c>
      <c r="E143" s="10">
        <v>8.2500000000000004E-3</v>
      </c>
      <c r="F143" s="10">
        <v>8.5500000000000003E-3</v>
      </c>
      <c r="G143" s="10">
        <v>0</v>
      </c>
      <c r="H143" s="24">
        <f>(C143*L164*Q164)+(D143*M164*Q164)+(E143*N164*Q164)+(F143*O164*Q164)</f>
        <v>19.345299999999998</v>
      </c>
    </row>
    <row r="144" spans="1:8" ht="15.75">
      <c r="A144" s="1" t="s">
        <v>2</v>
      </c>
      <c r="B144" s="8" t="s">
        <v>23</v>
      </c>
      <c r="C144" s="8">
        <v>9.4999999999999998E-3</v>
      </c>
      <c r="D144" s="8">
        <v>1.0449999999999999E-2</v>
      </c>
      <c r="E144" s="10">
        <v>8.2500000000000004E-3</v>
      </c>
      <c r="F144" s="10">
        <v>8.5500000000000003E-3</v>
      </c>
      <c r="G144" s="10">
        <v>0</v>
      </c>
      <c r="H144" s="24">
        <f t="shared" ref="H144:H148" si="21">(C144*L165*Q165)+(D144*M165*Q165)+(E144*N165*Q165)+(F144*O165*Q165)</f>
        <v>22.595100000000002</v>
      </c>
    </row>
    <row r="145" spans="1:21" ht="15.75">
      <c r="A145" s="1" t="s">
        <v>3</v>
      </c>
      <c r="B145" s="8" t="s">
        <v>23</v>
      </c>
      <c r="C145" s="8">
        <v>9.4999999999999998E-3</v>
      </c>
      <c r="D145" s="8">
        <v>1.0449999999999999E-2</v>
      </c>
      <c r="E145" s="10">
        <v>8.2500000000000004E-3</v>
      </c>
      <c r="F145" s="10">
        <v>8.5500000000000003E-3</v>
      </c>
      <c r="G145" s="10">
        <v>0</v>
      </c>
      <c r="H145" s="24">
        <f t="shared" si="21"/>
        <v>33.674300000000002</v>
      </c>
    </row>
    <row r="146" spans="1:21" ht="15.75">
      <c r="A146" s="1" t="s">
        <v>4</v>
      </c>
      <c r="B146" s="8" t="s">
        <v>23</v>
      </c>
      <c r="C146" s="8">
        <v>9.4999999999999998E-3</v>
      </c>
      <c r="D146" s="8">
        <v>1.0449999999999999E-2</v>
      </c>
      <c r="E146" s="10">
        <v>8.2500000000000004E-3</v>
      </c>
      <c r="F146" s="10">
        <v>8.5500000000000003E-3</v>
      </c>
      <c r="G146" s="10">
        <v>0</v>
      </c>
      <c r="H146" s="24">
        <f t="shared" si="21"/>
        <v>30.2104</v>
      </c>
    </row>
    <row r="147" spans="1:21" ht="15.75">
      <c r="A147" s="1" t="s">
        <v>5</v>
      </c>
      <c r="B147" s="8" t="s">
        <v>23</v>
      </c>
      <c r="C147" s="8">
        <v>9.4999999999999998E-3</v>
      </c>
      <c r="D147" s="8">
        <v>1.0449999999999999E-2</v>
      </c>
      <c r="E147" s="10">
        <v>8.2500000000000004E-3</v>
      </c>
      <c r="F147" s="10">
        <v>8.5500000000000003E-3</v>
      </c>
      <c r="G147" s="10">
        <v>0</v>
      </c>
      <c r="H147" s="24">
        <f t="shared" si="21"/>
        <v>39.997999999999998</v>
      </c>
    </row>
    <row r="148" spans="1:21" ht="15.75">
      <c r="A148" s="1" t="s">
        <v>6</v>
      </c>
      <c r="B148" s="8" t="s">
        <v>23</v>
      </c>
      <c r="C148" s="8">
        <v>9.4999999999999998E-3</v>
      </c>
      <c r="D148" s="8">
        <v>1.0449999999999999E-2</v>
      </c>
      <c r="E148" s="10">
        <v>8.2500000000000004E-3</v>
      </c>
      <c r="F148" s="10">
        <v>8.5500000000000003E-3</v>
      </c>
      <c r="G148" s="10">
        <v>0</v>
      </c>
      <c r="H148" s="24">
        <f t="shared" si="21"/>
        <v>49.714500000000001</v>
      </c>
    </row>
    <row r="149" spans="1:21" ht="15.75">
      <c r="A149" s="2" t="s">
        <v>7</v>
      </c>
      <c r="B149" s="1"/>
      <c r="C149" s="1"/>
      <c r="D149" s="1"/>
      <c r="E149" s="1"/>
      <c r="F149" s="1"/>
      <c r="G149" s="1"/>
      <c r="H149" s="2">
        <f>SUM(H143:H148)</f>
        <v>195.5376</v>
      </c>
      <c r="I149" s="12">
        <f>H149/0.92</f>
        <v>212.54086956521738</v>
      </c>
      <c r="J149" s="12"/>
    </row>
    <row r="150" spans="1:21" ht="15.75">
      <c r="A150" s="1" t="s">
        <v>1</v>
      </c>
      <c r="B150" s="8" t="s">
        <v>24</v>
      </c>
      <c r="C150" s="8">
        <v>6.0000000000000001E-3</v>
      </c>
      <c r="D150" s="8">
        <v>4.0000000000000001E-3</v>
      </c>
      <c r="E150" s="10">
        <v>3.0000000000000001E-3</v>
      </c>
      <c r="F150" s="10">
        <v>2E-3</v>
      </c>
      <c r="G150" s="10">
        <v>2E-3</v>
      </c>
      <c r="H150" s="24">
        <f>(C150*L164*Q164)+(D150*M164*Q164)+(E150*N164*Q164)+(F150*O164*Q164)+(G150*P164*Q164)</f>
        <v>9.66</v>
      </c>
      <c r="I150" s="12"/>
      <c r="J150" s="12"/>
    </row>
    <row r="151" spans="1:21" ht="15.75">
      <c r="A151" s="1" t="s">
        <v>2</v>
      </c>
      <c r="B151" s="8" t="s">
        <v>24</v>
      </c>
      <c r="C151" s="8">
        <v>6.0000000000000001E-3</v>
      </c>
      <c r="D151" s="8">
        <v>4.0000000000000001E-3</v>
      </c>
      <c r="E151" s="10">
        <v>3.0000000000000001E-3</v>
      </c>
      <c r="F151" s="10">
        <v>2E-3</v>
      </c>
      <c r="G151" s="10">
        <v>2E-3</v>
      </c>
      <c r="H151" s="24">
        <f t="shared" ref="H151:H155" si="22">(C151*L165*Q165)+(D151*M165*Q165)+(E151*N165*Q165)+(F151*O165*Q165)+(G151*P165*Q165)</f>
        <v>8.8439999999999994</v>
      </c>
    </row>
    <row r="152" spans="1:21" ht="15.75">
      <c r="A152" s="1" t="s">
        <v>3</v>
      </c>
      <c r="B152" s="8" t="s">
        <v>24</v>
      </c>
      <c r="C152" s="8">
        <v>6.0000000000000001E-3</v>
      </c>
      <c r="D152" s="8">
        <v>4.0000000000000001E-3</v>
      </c>
      <c r="E152" s="10">
        <v>3.0000000000000001E-3</v>
      </c>
      <c r="F152" s="10">
        <v>2E-3</v>
      </c>
      <c r="G152" s="10">
        <v>2E-3</v>
      </c>
      <c r="H152" s="24">
        <f t="shared" si="22"/>
        <v>13.904</v>
      </c>
    </row>
    <row r="153" spans="1:21" ht="15.75">
      <c r="A153" s="1" t="s">
        <v>4</v>
      </c>
      <c r="B153" s="8" t="s">
        <v>24</v>
      </c>
      <c r="C153" s="8">
        <v>6.0000000000000001E-3</v>
      </c>
      <c r="D153" s="8">
        <v>4.0000000000000001E-3</v>
      </c>
      <c r="E153" s="10">
        <v>3.0000000000000001E-3</v>
      </c>
      <c r="F153" s="10">
        <v>2E-3</v>
      </c>
      <c r="G153" s="10">
        <v>2E-3</v>
      </c>
      <c r="H153" s="24">
        <f t="shared" si="22"/>
        <v>11.088000000000001</v>
      </c>
    </row>
    <row r="154" spans="1:21" ht="15.75">
      <c r="A154" s="1" t="s">
        <v>5</v>
      </c>
      <c r="B154" s="8" t="s">
        <v>24</v>
      </c>
      <c r="C154" s="8">
        <v>6.0000000000000001E-3</v>
      </c>
      <c r="D154" s="8">
        <v>4.0000000000000001E-3</v>
      </c>
      <c r="E154" s="10">
        <v>3.0000000000000001E-3</v>
      </c>
      <c r="F154" s="10">
        <v>2E-3</v>
      </c>
      <c r="G154" s="10">
        <v>2E-3</v>
      </c>
      <c r="H154" s="24">
        <f t="shared" si="22"/>
        <v>15.139999999999997</v>
      </c>
    </row>
    <row r="155" spans="1:21" ht="15.75">
      <c r="A155" s="1" t="s">
        <v>6</v>
      </c>
      <c r="B155" s="8" t="s">
        <v>24</v>
      </c>
      <c r="C155" s="8">
        <v>6.0000000000000001E-3</v>
      </c>
      <c r="D155" s="8">
        <v>4.0000000000000001E-3</v>
      </c>
      <c r="E155" s="10">
        <v>3.0000000000000001E-3</v>
      </c>
      <c r="F155" s="10">
        <v>2E-3</v>
      </c>
      <c r="G155" s="10">
        <v>2E-3</v>
      </c>
      <c r="H155" s="24">
        <f t="shared" si="22"/>
        <v>17.864000000000001</v>
      </c>
    </row>
    <row r="156" spans="1:21" ht="15.75">
      <c r="A156" s="2" t="s">
        <v>7</v>
      </c>
      <c r="B156" s="1"/>
      <c r="C156" s="1"/>
      <c r="D156" s="1"/>
      <c r="E156" s="1"/>
      <c r="F156" s="1"/>
      <c r="G156" s="1"/>
      <c r="H156" s="2">
        <f>SUM(H150:H155)</f>
        <v>76.5</v>
      </c>
    </row>
    <row r="157" spans="1:21" ht="15.75">
      <c r="A157" s="1" t="s">
        <v>1</v>
      </c>
      <c r="B157" s="8" t="s">
        <v>25</v>
      </c>
      <c r="C157" s="8">
        <v>9.4999999999999998E-3</v>
      </c>
      <c r="D157" s="8">
        <v>5.9849999999999999E-3</v>
      </c>
      <c r="E157" s="10">
        <v>4.725E-3</v>
      </c>
      <c r="F157" s="10">
        <v>3.9899999999999996E-3</v>
      </c>
      <c r="G157" s="10">
        <v>5.9849999999999999E-3</v>
      </c>
      <c r="H157" s="24">
        <f>(C157*L164*Q164)+(D157*M164*Q164)+(E157*N164*Q164)+(F157*O164*Q164)+(G157*P164*Q164)</f>
        <v>15.1409</v>
      </c>
      <c r="L157" s="11"/>
      <c r="M157" s="11"/>
      <c r="N157" s="11"/>
      <c r="O157" s="11"/>
      <c r="P157" s="11"/>
      <c r="Q157" s="11"/>
      <c r="R157" s="11"/>
      <c r="S157" s="11"/>
      <c r="T157" s="11"/>
      <c r="U157" s="20"/>
    </row>
    <row r="158" spans="1:21" ht="15.75">
      <c r="A158" s="1" t="s">
        <v>2</v>
      </c>
      <c r="B158" s="8" t="s">
        <v>25</v>
      </c>
      <c r="C158" s="8">
        <v>9.4999999999999998E-3</v>
      </c>
      <c r="D158" s="8">
        <v>5.9849999999999999E-3</v>
      </c>
      <c r="E158" s="10">
        <v>4.725E-3</v>
      </c>
      <c r="F158" s="10">
        <v>3.9899999999999996E-3</v>
      </c>
      <c r="G158" s="10">
        <v>5.9849999999999999E-3</v>
      </c>
      <c r="H158" s="24">
        <f t="shared" ref="H158:H162" si="23">(C158*L165*Q165)+(D158*M165*Q165)+(E158*N165*Q165)+(F158*O165*Q165)+(G158*P165*Q165)</f>
        <v>14.745829999999998</v>
      </c>
    </row>
    <row r="159" spans="1:21" ht="15.75">
      <c r="A159" s="1" t="s">
        <v>3</v>
      </c>
      <c r="B159" s="8" t="s">
        <v>25</v>
      </c>
      <c r="C159" s="8">
        <v>9.4999999999999998E-3</v>
      </c>
      <c r="D159" s="8">
        <v>5.9849999999999999E-3</v>
      </c>
      <c r="E159" s="10">
        <v>4.725E-3</v>
      </c>
      <c r="F159" s="10">
        <v>3.9899999999999996E-3</v>
      </c>
      <c r="G159" s="10">
        <v>5.9849999999999999E-3</v>
      </c>
      <c r="H159" s="24">
        <f t="shared" si="23"/>
        <v>22.364759999999997</v>
      </c>
      <c r="U159" s="20"/>
    </row>
    <row r="160" spans="1:21" ht="15.75">
      <c r="A160" s="1" t="s">
        <v>4</v>
      </c>
      <c r="B160" s="8" t="s">
        <v>25</v>
      </c>
      <c r="C160" s="8">
        <v>9.4999999999999998E-3</v>
      </c>
      <c r="D160" s="8">
        <v>5.9849999999999999E-3</v>
      </c>
      <c r="E160" s="10">
        <v>4.725E-3</v>
      </c>
      <c r="F160" s="10">
        <v>3.9899999999999996E-3</v>
      </c>
      <c r="G160" s="10">
        <v>5.9849999999999999E-3</v>
      </c>
      <c r="H160" s="24">
        <f t="shared" si="23"/>
        <v>18.782610000000002</v>
      </c>
      <c r="U160" s="20"/>
    </row>
    <row r="161" spans="1:21" ht="15.75">
      <c r="A161" s="1" t="s">
        <v>5</v>
      </c>
      <c r="B161" s="8" t="s">
        <v>25</v>
      </c>
      <c r="C161" s="8">
        <v>9.4999999999999998E-3</v>
      </c>
      <c r="D161" s="8">
        <v>5.9849999999999999E-3</v>
      </c>
      <c r="E161" s="10">
        <v>4.725E-3</v>
      </c>
      <c r="F161" s="10">
        <v>3.9899999999999996E-3</v>
      </c>
      <c r="G161" s="10">
        <v>5.9849999999999999E-3</v>
      </c>
      <c r="H161" s="24">
        <f t="shared" si="23"/>
        <v>24.530200000000001</v>
      </c>
      <c r="T161" s="3"/>
      <c r="U161" s="20"/>
    </row>
    <row r="162" spans="1:21" ht="15.75">
      <c r="A162" s="1" t="s">
        <v>6</v>
      </c>
      <c r="B162" s="8" t="s">
        <v>25</v>
      </c>
      <c r="C162" s="8">
        <v>9.4999999999999998E-3</v>
      </c>
      <c r="D162" s="8">
        <v>5.9849999999999999E-3</v>
      </c>
      <c r="E162" s="10">
        <v>4.725E-3</v>
      </c>
      <c r="F162" s="10">
        <v>3.9899999999999996E-3</v>
      </c>
      <c r="G162" s="10">
        <v>5.9849999999999999E-3</v>
      </c>
      <c r="H162" s="24">
        <f t="shared" si="23"/>
        <v>29.177940000000003</v>
      </c>
      <c r="U162" s="20"/>
    </row>
    <row r="163" spans="1:21" ht="15.75">
      <c r="A163" s="2" t="s">
        <v>7</v>
      </c>
      <c r="B163" s="1"/>
      <c r="C163" s="1"/>
      <c r="D163" s="1"/>
      <c r="E163" s="1"/>
      <c r="F163" s="1"/>
      <c r="G163" s="1"/>
      <c r="H163" s="2">
        <f>SUM(H157:H162)</f>
        <v>124.74224000000001</v>
      </c>
      <c r="K163" s="47" t="s">
        <v>15</v>
      </c>
      <c r="L163" s="48" t="s">
        <v>108</v>
      </c>
      <c r="M163" s="48" t="s">
        <v>99</v>
      </c>
      <c r="N163" s="48" t="s">
        <v>100</v>
      </c>
      <c r="O163" s="48" t="s">
        <v>93</v>
      </c>
      <c r="P163" s="48" t="s">
        <v>120</v>
      </c>
      <c r="Q163" s="42" t="s">
        <v>16</v>
      </c>
      <c r="R163" s="36"/>
      <c r="S163" s="36"/>
      <c r="T163" s="3"/>
      <c r="U163" s="20"/>
    </row>
    <row r="164" spans="1:21" ht="15.75">
      <c r="A164" s="1" t="s">
        <v>1</v>
      </c>
      <c r="B164" s="8" t="s">
        <v>26</v>
      </c>
      <c r="C164" s="8">
        <v>5.2249999999999998E-2</v>
      </c>
      <c r="D164" s="8">
        <v>2.8500000000000001E-2</v>
      </c>
      <c r="E164" s="10">
        <v>2.5000000000000001E-3</v>
      </c>
      <c r="F164" s="10">
        <v>2.375E-2</v>
      </c>
      <c r="G164" s="10">
        <v>7.3000000000000001E-3</v>
      </c>
      <c r="H164" s="24">
        <f>(C164*L179*Q179)+(D164*M179*Q179)+(E164*N179*Q179)+(F164*O179*Q179)+(G164*P179*Q179)</f>
        <v>77.035049999999998</v>
      </c>
      <c r="K164" s="44" t="s">
        <v>102</v>
      </c>
      <c r="L164" s="38">
        <v>41</v>
      </c>
      <c r="M164" s="38">
        <v>40</v>
      </c>
      <c r="N164" s="38">
        <v>2</v>
      </c>
      <c r="O164" s="38">
        <v>2</v>
      </c>
      <c r="P164" s="38">
        <v>2</v>
      </c>
      <c r="Q164" s="44">
        <v>23</v>
      </c>
    </row>
    <row r="165" spans="1:21" ht="15.75">
      <c r="A165" s="1" t="s">
        <v>2</v>
      </c>
      <c r="B165" s="8" t="s">
        <v>26</v>
      </c>
      <c r="C165" s="8">
        <v>5.2249999999999998E-2</v>
      </c>
      <c r="D165" s="8">
        <v>2.8500000000000001E-2</v>
      </c>
      <c r="E165" s="10">
        <v>2.5000000000000001E-3</v>
      </c>
      <c r="F165" s="10">
        <v>2.375E-2</v>
      </c>
      <c r="G165" s="10">
        <v>7.3000000000000001E-3</v>
      </c>
      <c r="H165" s="24">
        <f t="shared" ref="H165:H169" si="24">(C165*L180*Q180)+(D165*M180*Q180)+(E165*N180*Q180)+(F165*O180*Q180)+(G165*P180*Q180)</f>
        <v>72.924499999999995</v>
      </c>
      <c r="K165" s="44" t="s">
        <v>103</v>
      </c>
      <c r="L165" s="38">
        <v>22</v>
      </c>
      <c r="M165" s="38">
        <v>40</v>
      </c>
      <c r="N165" s="38">
        <v>6</v>
      </c>
      <c r="O165" s="38">
        <v>41</v>
      </c>
      <c r="P165" s="38">
        <v>5</v>
      </c>
      <c r="Q165" s="44">
        <v>22</v>
      </c>
    </row>
    <row r="166" spans="1:21" ht="15.75">
      <c r="A166" s="1" t="s">
        <v>3</v>
      </c>
      <c r="B166" s="8" t="s">
        <v>26</v>
      </c>
      <c r="C166" s="8">
        <v>5.2249999999999998E-2</v>
      </c>
      <c r="D166" s="8">
        <v>2.8500000000000001E-2</v>
      </c>
      <c r="E166" s="10">
        <v>2.5000000000000001E-3</v>
      </c>
      <c r="F166" s="10">
        <v>2.375E-2</v>
      </c>
      <c r="G166" s="10">
        <v>7.3000000000000001E-3</v>
      </c>
      <c r="H166" s="24">
        <f t="shared" si="24"/>
        <v>106.95960000000001</v>
      </c>
      <c r="K166" s="44" t="s">
        <v>104</v>
      </c>
      <c r="L166" s="38">
        <v>33</v>
      </c>
      <c r="M166" s="38">
        <v>80</v>
      </c>
      <c r="N166" s="38">
        <v>12</v>
      </c>
      <c r="O166" s="38">
        <v>33</v>
      </c>
      <c r="P166" s="38">
        <v>6</v>
      </c>
      <c r="Q166" s="44">
        <v>22</v>
      </c>
    </row>
    <row r="167" spans="1:21" ht="15.75">
      <c r="A167" s="1" t="s">
        <v>4</v>
      </c>
      <c r="B167" s="8" t="s">
        <v>26</v>
      </c>
      <c r="C167" s="8">
        <v>5.2249999999999998E-2</v>
      </c>
      <c r="D167" s="8">
        <v>2.8500000000000001E-2</v>
      </c>
      <c r="E167" s="10">
        <v>2.5000000000000001E-3</v>
      </c>
      <c r="F167" s="10">
        <v>2.375E-2</v>
      </c>
      <c r="G167" s="10">
        <v>7.3000000000000001E-3</v>
      </c>
      <c r="H167" s="24">
        <f t="shared" si="24"/>
        <v>92.792699999999996</v>
      </c>
      <c r="K167" s="44" t="s">
        <v>105</v>
      </c>
      <c r="L167" s="38">
        <v>21</v>
      </c>
      <c r="M167" s="38">
        <v>52</v>
      </c>
      <c r="N167" s="38">
        <v>8</v>
      </c>
      <c r="O167" s="38">
        <v>66</v>
      </c>
      <c r="P167" s="38">
        <v>7</v>
      </c>
      <c r="Q167" s="44">
        <v>22</v>
      </c>
    </row>
    <row r="168" spans="1:21" ht="15.75">
      <c r="A168" s="1" t="s">
        <v>5</v>
      </c>
      <c r="B168" s="8" t="s">
        <v>26</v>
      </c>
      <c r="C168" s="8">
        <v>5.2249999999999998E-2</v>
      </c>
      <c r="D168" s="8">
        <v>2.8500000000000001E-2</v>
      </c>
      <c r="E168" s="10">
        <v>2.5000000000000001E-3</v>
      </c>
      <c r="F168" s="10">
        <v>2.375E-2</v>
      </c>
      <c r="G168" s="10">
        <v>7.3000000000000001E-3</v>
      </c>
      <c r="H168" s="24">
        <f t="shared" si="24"/>
        <v>117.28400000000001</v>
      </c>
      <c r="K168" s="44" t="s">
        <v>106</v>
      </c>
      <c r="L168" s="38">
        <v>19</v>
      </c>
      <c r="M168" s="38">
        <v>122</v>
      </c>
      <c r="N168" s="38">
        <v>9</v>
      </c>
      <c r="O168" s="38">
        <v>55</v>
      </c>
      <c r="P168" s="38">
        <v>9</v>
      </c>
      <c r="Q168" s="44">
        <v>20</v>
      </c>
    </row>
    <row r="169" spans="1:21" ht="15.75" customHeight="1">
      <c r="A169" s="1" t="s">
        <v>6</v>
      </c>
      <c r="B169" s="8" t="s">
        <v>26</v>
      </c>
      <c r="C169" s="8">
        <v>5.2249999999999998E-2</v>
      </c>
      <c r="D169" s="8">
        <v>2.8500000000000001E-2</v>
      </c>
      <c r="E169" s="10">
        <v>2.5000000000000001E-3</v>
      </c>
      <c r="F169" s="10">
        <v>2.375E-2</v>
      </c>
      <c r="G169" s="10">
        <v>7.3000000000000001E-3</v>
      </c>
      <c r="H169" s="24">
        <f t="shared" si="24"/>
        <v>137.34269999999998</v>
      </c>
      <c r="K169" s="44" t="s">
        <v>107</v>
      </c>
      <c r="L169" s="38">
        <v>15</v>
      </c>
      <c r="M169" s="38">
        <v>123</v>
      </c>
      <c r="N169" s="38">
        <v>20</v>
      </c>
      <c r="O169" s="38">
        <v>78</v>
      </c>
      <c r="P169" s="38">
        <v>7</v>
      </c>
      <c r="Q169" s="44">
        <v>22</v>
      </c>
    </row>
    <row r="170" spans="1:21" ht="15.75">
      <c r="A170" s="2" t="s">
        <v>7</v>
      </c>
      <c r="B170" s="1"/>
      <c r="C170" s="1"/>
      <c r="D170" s="1"/>
      <c r="E170" s="1"/>
      <c r="F170" s="1"/>
      <c r="G170" s="1"/>
      <c r="H170" s="2">
        <f>SUM(H164:H169)</f>
        <v>604.33854999999994</v>
      </c>
    </row>
    <row r="171" spans="1:21" ht="15.75">
      <c r="A171" s="1" t="s">
        <v>1</v>
      </c>
      <c r="B171" s="8" t="s">
        <v>27</v>
      </c>
      <c r="C171" s="8">
        <v>1.4250000000000001E-2</v>
      </c>
      <c r="D171" s="8">
        <v>1.9E-2</v>
      </c>
      <c r="E171" s="8">
        <v>1.4999999999999999E-2</v>
      </c>
      <c r="F171" s="8">
        <v>1.14E-2</v>
      </c>
      <c r="G171" s="8">
        <v>0</v>
      </c>
      <c r="H171" s="24">
        <f>(C171*L164*Q164)+(D171*M164*Q164)+(E171*N164*Q164)+(F171*O164*Q164)+(G171*P164*Q164)</f>
        <v>32.132150000000003</v>
      </c>
      <c r="K171" s="17" t="s">
        <v>94</v>
      </c>
      <c r="L171" s="17" t="s">
        <v>96</v>
      </c>
    </row>
    <row r="172" spans="1:21" ht="15.75">
      <c r="A172" s="1" t="s">
        <v>2</v>
      </c>
      <c r="B172" s="8" t="s">
        <v>27</v>
      </c>
      <c r="C172" s="8">
        <v>1.4250000000000001E-2</v>
      </c>
      <c r="D172" s="8">
        <v>1.9E-2</v>
      </c>
      <c r="E172" s="8">
        <v>1.4999999999999999E-2</v>
      </c>
      <c r="F172" s="8">
        <v>1.14E-2</v>
      </c>
      <c r="G172" s="8">
        <v>0</v>
      </c>
      <c r="H172" s="24">
        <f t="shared" ref="H172:H176" si="25">(C172*L165*Q165)+(D172*M165*Q165)+(E172*N165*Q165)+(F172*O165*Q165)+(G172*P165*Q165)</f>
        <v>35.879800000000003</v>
      </c>
      <c r="K172" s="16">
        <v>50</v>
      </c>
      <c r="L172" s="18">
        <f>(H177*K172)/100</f>
        <v>160.42002500000001</v>
      </c>
    </row>
    <row r="173" spans="1:21" ht="15.75">
      <c r="A173" s="1" t="s">
        <v>3</v>
      </c>
      <c r="B173" s="8" t="s">
        <v>27</v>
      </c>
      <c r="C173" s="8">
        <v>1.4250000000000001E-2</v>
      </c>
      <c r="D173" s="8">
        <v>1.9E-2</v>
      </c>
      <c r="E173" s="8">
        <v>1.4999999999999999E-2</v>
      </c>
      <c r="F173" s="8">
        <v>1.14E-2</v>
      </c>
      <c r="G173" s="8">
        <v>0</v>
      </c>
      <c r="H173" s="24">
        <f t="shared" si="25"/>
        <v>56.021900000000002</v>
      </c>
      <c r="K173" s="16">
        <v>30</v>
      </c>
      <c r="L173" s="18">
        <f>(H177*K173)/100</f>
        <v>96.252015000000014</v>
      </c>
    </row>
    <row r="174" spans="1:21" ht="15.75">
      <c r="A174" s="1" t="s">
        <v>4</v>
      </c>
      <c r="B174" s="8" t="s">
        <v>27</v>
      </c>
      <c r="C174" s="8">
        <v>1.4250000000000001E-2</v>
      </c>
      <c r="D174" s="8">
        <v>1.9E-2</v>
      </c>
      <c r="E174" s="8">
        <v>1.4999999999999999E-2</v>
      </c>
      <c r="F174" s="8">
        <v>1.14E-2</v>
      </c>
      <c r="G174" s="8">
        <v>0</v>
      </c>
      <c r="H174" s="24">
        <f t="shared" si="25"/>
        <v>47.512300000000003</v>
      </c>
      <c r="K174" s="16">
        <v>20</v>
      </c>
      <c r="L174" s="18">
        <f>(H177*K174)/100</f>
        <v>64.16801000000001</v>
      </c>
    </row>
    <row r="175" spans="1:21" ht="15.75">
      <c r="A175" s="1" t="s">
        <v>5</v>
      </c>
      <c r="B175" s="8" t="s">
        <v>27</v>
      </c>
      <c r="C175" s="8">
        <v>1.4250000000000001E-2</v>
      </c>
      <c r="D175" s="8">
        <v>1.9E-2</v>
      </c>
      <c r="E175" s="8">
        <v>1.4999999999999999E-2</v>
      </c>
      <c r="F175" s="8">
        <v>1.14E-2</v>
      </c>
      <c r="G175" s="8">
        <v>0</v>
      </c>
      <c r="H175" s="24">
        <f t="shared" si="25"/>
        <v>67.015000000000001</v>
      </c>
      <c r="L175" s="22">
        <f>L172+L173+L174</f>
        <v>320.84005000000002</v>
      </c>
    </row>
    <row r="176" spans="1:21" ht="15.75">
      <c r="A176" s="1" t="s">
        <v>6</v>
      </c>
      <c r="B176" s="8" t="s">
        <v>27</v>
      </c>
      <c r="C176" s="8">
        <v>1.4250000000000001E-2</v>
      </c>
      <c r="D176" s="8">
        <v>1.9E-2</v>
      </c>
      <c r="E176" s="8">
        <v>1.4999999999999999E-2</v>
      </c>
      <c r="F176" s="8">
        <v>1.14E-2</v>
      </c>
      <c r="G176" s="8">
        <v>0</v>
      </c>
      <c r="H176" s="24">
        <f t="shared" si="25"/>
        <v>82.278899999999993</v>
      </c>
    </row>
    <row r="177" spans="1:17" ht="15.75">
      <c r="A177" s="2" t="s">
        <v>7</v>
      </c>
      <c r="B177" s="1"/>
      <c r="C177" s="1"/>
      <c r="D177" s="1"/>
      <c r="E177" s="1"/>
      <c r="F177" s="1"/>
      <c r="G177" s="1"/>
      <c r="H177" s="2">
        <f>SUM(H171:H176)</f>
        <v>320.84005000000002</v>
      </c>
    </row>
    <row r="178" spans="1:17" ht="15.75">
      <c r="A178" s="1" t="s">
        <v>1</v>
      </c>
      <c r="B178" s="8" t="s">
        <v>28</v>
      </c>
      <c r="C178" s="8">
        <v>4.75E-4</v>
      </c>
      <c r="D178" s="8">
        <v>5.6999999999999998E-4</v>
      </c>
      <c r="E178" s="8">
        <v>4.4999999999999999E-4</v>
      </c>
      <c r="F178" s="8">
        <v>4.75E-4</v>
      </c>
      <c r="G178" s="8">
        <v>1.26E-4</v>
      </c>
      <c r="H178" s="24">
        <f>(C178*L164*Q164)+(D178*M164*Q164)+(E178*N164*Q164)+(F178*O164*Q164)+(G178*P164*Q164)</f>
        <v>1.0206709999999999</v>
      </c>
      <c r="K178" s="47" t="s">
        <v>15</v>
      </c>
      <c r="L178" s="48" t="s">
        <v>108</v>
      </c>
      <c r="M178" s="48" t="s">
        <v>99</v>
      </c>
      <c r="N178" s="48" t="s">
        <v>100</v>
      </c>
      <c r="O178" s="48" t="s">
        <v>93</v>
      </c>
      <c r="P178" s="48" t="s">
        <v>120</v>
      </c>
      <c r="Q178" s="42" t="s">
        <v>16</v>
      </c>
    </row>
    <row r="179" spans="1:17" ht="15.75">
      <c r="A179" s="1" t="s">
        <v>2</v>
      </c>
      <c r="B179" s="8" t="s">
        <v>28</v>
      </c>
      <c r="C179" s="8">
        <v>4.75E-4</v>
      </c>
      <c r="D179" s="8">
        <v>5.6999999999999998E-4</v>
      </c>
      <c r="E179" s="8">
        <v>4.4999999999999999E-4</v>
      </c>
      <c r="F179" s="8">
        <v>4.75E-4</v>
      </c>
      <c r="G179" s="8">
        <v>1.26E-4</v>
      </c>
      <c r="H179" s="24">
        <f t="shared" ref="H179:H183" si="26">(C179*L165*Q165)+(D179*M165*Q165)+(E179*N165*Q165)+(F179*O165*Q165)+(G179*P165*Q165)</f>
        <v>1.2332099999999999</v>
      </c>
      <c r="K179" s="44" t="s">
        <v>102</v>
      </c>
      <c r="L179" s="38">
        <v>41</v>
      </c>
      <c r="M179" s="38">
        <v>40</v>
      </c>
      <c r="N179" s="38">
        <v>2</v>
      </c>
      <c r="O179" s="38">
        <v>2</v>
      </c>
      <c r="P179" s="38">
        <v>2</v>
      </c>
      <c r="Q179" s="44">
        <v>23</v>
      </c>
    </row>
    <row r="180" spans="1:17" ht="15.75">
      <c r="A180" s="1" t="s">
        <v>3</v>
      </c>
      <c r="B180" s="8" t="s">
        <v>28</v>
      </c>
      <c r="C180" s="8">
        <v>4.75E-4</v>
      </c>
      <c r="D180" s="8">
        <v>5.6999999999999998E-4</v>
      </c>
      <c r="E180" s="8">
        <v>4.4999999999999999E-4</v>
      </c>
      <c r="F180" s="8">
        <v>4.75E-4</v>
      </c>
      <c r="G180" s="8">
        <v>1.26E-4</v>
      </c>
      <c r="H180" s="24">
        <f t="shared" si="26"/>
        <v>1.8283320000000003</v>
      </c>
      <c r="K180" s="44" t="s">
        <v>103</v>
      </c>
      <c r="L180" s="38">
        <v>22</v>
      </c>
      <c r="M180" s="38">
        <v>40</v>
      </c>
      <c r="N180" s="38">
        <v>6</v>
      </c>
      <c r="O180" s="38">
        <v>41</v>
      </c>
      <c r="P180" s="38">
        <v>5</v>
      </c>
      <c r="Q180" s="44">
        <v>22</v>
      </c>
    </row>
    <row r="181" spans="1:17" ht="15.75">
      <c r="A181" s="1" t="s">
        <v>4</v>
      </c>
      <c r="B181" s="8" t="s">
        <v>28</v>
      </c>
      <c r="C181" s="8">
        <v>4.75E-4</v>
      </c>
      <c r="D181" s="8">
        <v>5.6999999999999998E-4</v>
      </c>
      <c r="E181" s="8">
        <v>4.4999999999999999E-4</v>
      </c>
      <c r="F181" s="8">
        <v>4.75E-4</v>
      </c>
      <c r="G181" s="8">
        <v>1.26E-4</v>
      </c>
      <c r="H181" s="24">
        <f t="shared" si="26"/>
        <v>1.6598339999999998</v>
      </c>
      <c r="K181" s="44" t="s">
        <v>104</v>
      </c>
      <c r="L181" s="38">
        <v>33</v>
      </c>
      <c r="M181" s="38">
        <v>80</v>
      </c>
      <c r="N181" s="38">
        <v>12</v>
      </c>
      <c r="O181" s="38">
        <v>33</v>
      </c>
      <c r="P181" s="38">
        <v>6</v>
      </c>
      <c r="Q181" s="44">
        <v>22</v>
      </c>
    </row>
    <row r="182" spans="1:17" ht="15.75">
      <c r="A182" s="1" t="s">
        <v>5</v>
      </c>
      <c r="B182" s="8" t="s">
        <v>28</v>
      </c>
      <c r="C182" s="8">
        <v>4.75E-4</v>
      </c>
      <c r="D182" s="8">
        <v>5.6999999999999998E-4</v>
      </c>
      <c r="E182" s="8">
        <v>4.4999999999999999E-4</v>
      </c>
      <c r="F182" s="8">
        <v>4.75E-4</v>
      </c>
      <c r="G182" s="8">
        <v>1.26E-4</v>
      </c>
      <c r="H182" s="24">
        <f t="shared" si="26"/>
        <v>2.1974799999999997</v>
      </c>
      <c r="K182" s="44" t="s">
        <v>105</v>
      </c>
      <c r="L182" s="38">
        <v>21</v>
      </c>
      <c r="M182" s="38">
        <v>52</v>
      </c>
      <c r="N182" s="38">
        <v>8</v>
      </c>
      <c r="O182" s="38">
        <v>66</v>
      </c>
      <c r="P182" s="38">
        <v>7</v>
      </c>
      <c r="Q182" s="44">
        <v>22</v>
      </c>
    </row>
    <row r="183" spans="1:17" ht="15.75">
      <c r="A183" s="1" t="s">
        <v>6</v>
      </c>
      <c r="B183" s="8" t="s">
        <v>28</v>
      </c>
      <c r="C183" s="8">
        <v>4.75E-4</v>
      </c>
      <c r="D183" s="8">
        <v>5.6999999999999998E-4</v>
      </c>
      <c r="E183" s="8">
        <v>4.4999999999999999E-4</v>
      </c>
      <c r="F183" s="8">
        <v>4.75E-4</v>
      </c>
      <c r="G183" s="8">
        <v>1.26E-4</v>
      </c>
      <c r="H183" s="24">
        <f t="shared" si="26"/>
        <v>2.7316739999999999</v>
      </c>
      <c r="K183" s="44" t="s">
        <v>106</v>
      </c>
      <c r="L183" s="38">
        <v>19</v>
      </c>
      <c r="M183" s="38">
        <v>122</v>
      </c>
      <c r="N183" s="38">
        <v>9</v>
      </c>
      <c r="O183" s="38">
        <v>55</v>
      </c>
      <c r="P183" s="38">
        <v>9</v>
      </c>
      <c r="Q183" s="44">
        <v>20</v>
      </c>
    </row>
    <row r="184" spans="1:17" ht="15.75">
      <c r="A184" s="2" t="s">
        <v>7</v>
      </c>
      <c r="B184" s="1"/>
      <c r="C184" s="1"/>
      <c r="D184" s="1"/>
      <c r="E184" s="1"/>
      <c r="F184" s="1"/>
      <c r="G184" s="1"/>
      <c r="H184" s="2">
        <f>SUM(H178:H183)</f>
        <v>10.671201</v>
      </c>
      <c r="K184" s="44" t="s">
        <v>107</v>
      </c>
      <c r="L184" s="38">
        <v>15</v>
      </c>
      <c r="M184" s="38">
        <v>123</v>
      </c>
      <c r="N184" s="38">
        <v>20</v>
      </c>
      <c r="O184" s="38">
        <v>78</v>
      </c>
      <c r="P184" s="38">
        <v>7</v>
      </c>
      <c r="Q184" s="44">
        <v>22</v>
      </c>
    </row>
    <row r="185" spans="1:17" ht="15.75">
      <c r="A185" s="1" t="s">
        <v>1</v>
      </c>
      <c r="B185" s="8" t="s">
        <v>29</v>
      </c>
      <c r="C185" s="8">
        <v>0.19</v>
      </c>
      <c r="D185" s="8">
        <v>9.5000000000000001E-2</v>
      </c>
      <c r="E185" s="8">
        <v>7.4999999999999997E-2</v>
      </c>
      <c r="F185" s="8">
        <v>9.5000000000000001E-2</v>
      </c>
      <c r="G185" s="8">
        <v>3.5999999999999997E-2</v>
      </c>
      <c r="H185" s="24">
        <f>(C185*L164*Q164)+(D185*M164*Q164)+(E185*N164*Q164)+(F185*O164*Q164)+(G185*P164*Q164)</f>
        <v>276.04599999999999</v>
      </c>
    </row>
    <row r="186" spans="1:17" ht="15.75">
      <c r="A186" s="1" t="s">
        <v>2</v>
      </c>
      <c r="B186" s="8" t="s">
        <v>29</v>
      </c>
      <c r="C186" s="8">
        <v>0.19</v>
      </c>
      <c r="D186" s="8">
        <v>9.5000000000000001E-2</v>
      </c>
      <c r="E186" s="8">
        <v>7.4999999999999997E-2</v>
      </c>
      <c r="F186" s="8">
        <v>9.5000000000000001E-2</v>
      </c>
      <c r="G186" s="8">
        <v>3.5999999999999997E-2</v>
      </c>
      <c r="H186" s="24">
        <f t="shared" ref="H186:H190" si="27">(C186*L165*Q165)+(D186*M165*Q165)+(E186*N165*Q165)+(F186*O165*Q165)+(G186*P165*Q165)</f>
        <v>275.10999999999996</v>
      </c>
    </row>
    <row r="187" spans="1:17" ht="15.75">
      <c r="A187" s="1" t="s">
        <v>3</v>
      </c>
      <c r="B187" s="8" t="s">
        <v>29</v>
      </c>
      <c r="C187" s="8">
        <v>0.19</v>
      </c>
      <c r="D187" s="8">
        <v>9.5000000000000001E-2</v>
      </c>
      <c r="E187" s="8">
        <v>7.4999999999999997E-2</v>
      </c>
      <c r="F187" s="8">
        <v>9.5000000000000001E-2</v>
      </c>
      <c r="G187" s="8">
        <v>3.5999999999999997E-2</v>
      </c>
      <c r="H187" s="24">
        <f t="shared" si="27"/>
        <v>398.66199999999998</v>
      </c>
    </row>
    <row r="188" spans="1:17" ht="15.75">
      <c r="A188" s="1" t="s">
        <v>4</v>
      </c>
      <c r="B188" s="8" t="s">
        <v>29</v>
      </c>
      <c r="C188" s="8">
        <v>0.19</v>
      </c>
      <c r="D188" s="8">
        <v>9.5000000000000001E-2</v>
      </c>
      <c r="E188" s="8">
        <v>7.4999999999999997E-2</v>
      </c>
      <c r="F188" s="8">
        <v>9.5000000000000001E-2</v>
      </c>
      <c r="G188" s="8">
        <v>3.5999999999999997E-2</v>
      </c>
      <c r="H188" s="24">
        <f t="shared" si="27"/>
        <v>353.14400000000001</v>
      </c>
    </row>
    <row r="189" spans="1:17" ht="15.75">
      <c r="A189" s="1" t="s">
        <v>5</v>
      </c>
      <c r="B189" s="8" t="s">
        <v>29</v>
      </c>
      <c r="C189" s="8">
        <v>0.19</v>
      </c>
      <c r="D189" s="8">
        <v>9.5000000000000001E-2</v>
      </c>
      <c r="E189" s="8">
        <v>7.4999999999999997E-2</v>
      </c>
      <c r="F189" s="8">
        <v>9.5000000000000001E-2</v>
      </c>
      <c r="G189" s="8">
        <v>3.5999999999999997E-2</v>
      </c>
      <c r="H189" s="24">
        <f t="shared" si="27"/>
        <v>428.48</v>
      </c>
    </row>
    <row r="190" spans="1:17" ht="15.75">
      <c r="A190" s="1" t="s">
        <v>6</v>
      </c>
      <c r="B190" s="8" t="s">
        <v>29</v>
      </c>
      <c r="C190" s="8">
        <v>0.19</v>
      </c>
      <c r="D190" s="8">
        <v>9.5000000000000001E-2</v>
      </c>
      <c r="E190" s="8">
        <v>7.4999999999999997E-2</v>
      </c>
      <c r="F190" s="8">
        <v>9.5000000000000001E-2</v>
      </c>
      <c r="G190" s="8">
        <v>3.5999999999999997E-2</v>
      </c>
      <c r="H190" s="24">
        <f t="shared" si="27"/>
        <v>521.33399999999995</v>
      </c>
    </row>
    <row r="191" spans="1:17" ht="15.75">
      <c r="A191" s="2" t="s">
        <v>7</v>
      </c>
      <c r="B191" s="1"/>
      <c r="C191" s="1"/>
      <c r="D191" s="1"/>
      <c r="E191" s="1"/>
      <c r="F191" s="1"/>
      <c r="G191" s="1"/>
      <c r="H191" s="2">
        <f>SUM(H185:H190)</f>
        <v>2252.7759999999998</v>
      </c>
    </row>
    <row r="192" spans="1:17" ht="15.75">
      <c r="A192" s="1" t="s">
        <v>1</v>
      </c>
      <c r="B192" s="8" t="s">
        <v>30</v>
      </c>
      <c r="C192" s="8">
        <v>1.266E-3</v>
      </c>
      <c r="D192" s="8">
        <v>1.14E-3</v>
      </c>
      <c r="E192" s="10">
        <v>8.9999999999999998E-4</v>
      </c>
      <c r="F192" s="10">
        <v>9.5E-4</v>
      </c>
      <c r="G192" s="10">
        <v>1.14E-3</v>
      </c>
      <c r="H192" s="24">
        <f>(C192*L164*Q164)+(D192*M164*Q164)+(E192*N164*Q164)+(F192*O164*Q164)+(G192*P164*Q164)</f>
        <v>2.3801779999999995</v>
      </c>
    </row>
    <row r="193" spans="1:8" ht="15.75">
      <c r="A193" s="1" t="s">
        <v>2</v>
      </c>
      <c r="B193" s="8" t="s">
        <v>30</v>
      </c>
      <c r="C193" s="8">
        <v>1.266E-3</v>
      </c>
      <c r="D193" s="8">
        <v>1.14E-3</v>
      </c>
      <c r="E193" s="10">
        <v>8.9999999999999998E-4</v>
      </c>
      <c r="F193" s="10">
        <v>9.5E-4</v>
      </c>
      <c r="G193" s="10">
        <v>1.14E-3</v>
      </c>
      <c r="H193" s="24">
        <f t="shared" ref="H193:H197" si="28">(C193*L165*Q165)+(D193*M165*Q165)+(E193*N165*Q165)+(F193*O165*Q165)+(G193*P165*Q165)</f>
        <v>2.717044</v>
      </c>
    </row>
    <row r="194" spans="1:8" ht="15.75">
      <c r="A194" s="1" t="s">
        <v>3</v>
      </c>
      <c r="B194" s="8" t="s">
        <v>30</v>
      </c>
      <c r="C194" s="8">
        <v>1.266E-3</v>
      </c>
      <c r="D194" s="8">
        <v>1.14E-3</v>
      </c>
      <c r="E194" s="10">
        <v>8.9999999999999998E-4</v>
      </c>
      <c r="F194" s="10">
        <v>9.5E-4</v>
      </c>
      <c r="G194" s="10">
        <v>1.14E-3</v>
      </c>
      <c r="H194" s="24">
        <f t="shared" si="28"/>
        <v>4.0032960000000006</v>
      </c>
    </row>
    <row r="195" spans="1:8" ht="15.75">
      <c r="A195" s="1" t="s">
        <v>4</v>
      </c>
      <c r="B195" s="8" t="s">
        <v>30</v>
      </c>
      <c r="C195" s="8">
        <v>1.266E-3</v>
      </c>
      <c r="D195" s="8">
        <v>1.14E-3</v>
      </c>
      <c r="E195" s="10">
        <v>8.9999999999999998E-4</v>
      </c>
      <c r="F195" s="10">
        <v>9.5E-4</v>
      </c>
      <c r="G195" s="10">
        <v>1.14E-3</v>
      </c>
      <c r="H195" s="24">
        <f t="shared" si="28"/>
        <v>3.6024120000000002</v>
      </c>
    </row>
    <row r="196" spans="1:8" ht="15.75">
      <c r="A196" s="1" t="s">
        <v>5</v>
      </c>
      <c r="B196" s="8" t="s">
        <v>30</v>
      </c>
      <c r="C196" s="8">
        <v>1.266E-3</v>
      </c>
      <c r="D196" s="8">
        <v>1.14E-3</v>
      </c>
      <c r="E196" s="10">
        <v>8.9999999999999998E-4</v>
      </c>
      <c r="F196" s="10">
        <v>9.5E-4</v>
      </c>
      <c r="G196" s="10">
        <v>1.14E-3</v>
      </c>
      <c r="H196" s="24">
        <f t="shared" si="28"/>
        <v>4.674879999999999</v>
      </c>
    </row>
    <row r="197" spans="1:8" ht="15.75">
      <c r="A197" s="1" t="s">
        <v>6</v>
      </c>
      <c r="B197" s="8" t="s">
        <v>30</v>
      </c>
      <c r="C197" s="8">
        <v>1.266E-3</v>
      </c>
      <c r="D197" s="8">
        <v>1.14E-3</v>
      </c>
      <c r="E197" s="10">
        <v>8.9999999999999998E-4</v>
      </c>
      <c r="F197" s="10">
        <v>9.5E-4</v>
      </c>
      <c r="G197" s="10">
        <v>1.14E-3</v>
      </c>
      <c r="H197" s="24">
        <f t="shared" si="28"/>
        <v>5.7043799999999996</v>
      </c>
    </row>
    <row r="198" spans="1:8" ht="15.75">
      <c r="A198" s="2" t="s">
        <v>7</v>
      </c>
      <c r="B198" s="1"/>
      <c r="C198" s="1"/>
      <c r="D198" s="1"/>
      <c r="E198" s="1"/>
      <c r="F198" s="1"/>
      <c r="G198" s="1"/>
      <c r="H198" s="2">
        <f>SUM(H192:H197)</f>
        <v>23.082190000000001</v>
      </c>
    </row>
    <row r="199" spans="1:8" ht="15.75">
      <c r="A199" s="1" t="s">
        <v>1</v>
      </c>
      <c r="B199" s="8" t="s">
        <v>31</v>
      </c>
      <c r="C199" s="8">
        <v>6.3400000000000001E-4</v>
      </c>
      <c r="D199" s="8">
        <v>5.6999999999999998E-4</v>
      </c>
      <c r="E199" s="8">
        <v>4.4999999999999999E-4</v>
      </c>
      <c r="F199" s="8">
        <v>4.75E-4</v>
      </c>
      <c r="G199" s="8">
        <v>5.6999999999999998E-4</v>
      </c>
      <c r="H199" s="24">
        <f>(C199*L228*Q228)+(D199*M228*Q228)+(E199*N228*Q228)+(F199*O228*Q228)+(G199*P228*Q228)</f>
        <v>1.1910319999999999</v>
      </c>
    </row>
    <row r="200" spans="1:8" ht="15.75">
      <c r="A200" s="1" t="s">
        <v>2</v>
      </c>
      <c r="B200" s="8" t="s">
        <v>31</v>
      </c>
      <c r="C200" s="8">
        <v>6.3400000000000001E-4</v>
      </c>
      <c r="D200" s="8">
        <v>5.6999999999999998E-4</v>
      </c>
      <c r="E200" s="8">
        <v>4.4999999999999999E-4</v>
      </c>
      <c r="F200" s="8">
        <v>4.75E-4</v>
      </c>
      <c r="G200" s="8">
        <v>5.6999999999999998E-4</v>
      </c>
      <c r="H200" s="24">
        <f t="shared" ref="H200:H204" si="29">(C200*L229*Q229)+(D200*M229*Q229)+(E200*N229*Q229)+(F200*O229*Q229)+(G200*P229*Q229)</f>
        <v>1.3590059999999999</v>
      </c>
    </row>
    <row r="201" spans="1:8" ht="15.75">
      <c r="A201" s="1" t="s">
        <v>3</v>
      </c>
      <c r="B201" s="8" t="s">
        <v>31</v>
      </c>
      <c r="C201" s="8">
        <v>6.3400000000000001E-4</v>
      </c>
      <c r="D201" s="8">
        <v>5.6999999999999998E-4</v>
      </c>
      <c r="E201" s="8">
        <v>4.4999999999999999E-4</v>
      </c>
      <c r="F201" s="8">
        <v>4.75E-4</v>
      </c>
      <c r="G201" s="8">
        <v>5.6999999999999998E-4</v>
      </c>
      <c r="H201" s="24">
        <f t="shared" si="29"/>
        <v>2.0023740000000001</v>
      </c>
    </row>
    <row r="202" spans="1:8" ht="15.75">
      <c r="A202" s="1" t="s">
        <v>4</v>
      </c>
      <c r="B202" s="8" t="s">
        <v>31</v>
      </c>
      <c r="C202" s="8">
        <v>6.3400000000000001E-4</v>
      </c>
      <c r="D202" s="8">
        <v>5.6999999999999998E-4</v>
      </c>
      <c r="E202" s="8">
        <v>4.4999999999999999E-4</v>
      </c>
      <c r="F202" s="8">
        <v>4.75E-4</v>
      </c>
      <c r="G202" s="8">
        <v>5.6999999999999998E-4</v>
      </c>
      <c r="H202" s="24">
        <f t="shared" si="29"/>
        <v>1.8016679999999998</v>
      </c>
    </row>
    <row r="203" spans="1:8" ht="15.75">
      <c r="A203" s="1" t="s">
        <v>5</v>
      </c>
      <c r="B203" s="8" t="s">
        <v>31</v>
      </c>
      <c r="C203" s="8">
        <v>6.3400000000000001E-4</v>
      </c>
      <c r="D203" s="8">
        <v>5.6999999999999998E-4</v>
      </c>
      <c r="E203" s="8">
        <v>4.4999999999999999E-4</v>
      </c>
      <c r="F203" s="8">
        <v>4.75E-4</v>
      </c>
      <c r="G203" s="8">
        <v>5.6999999999999998E-4</v>
      </c>
      <c r="H203" s="24">
        <f t="shared" si="29"/>
        <v>2.3378199999999998</v>
      </c>
    </row>
    <row r="204" spans="1:8" ht="15.75">
      <c r="A204" s="1" t="s">
        <v>6</v>
      </c>
      <c r="B204" s="8" t="s">
        <v>31</v>
      </c>
      <c r="C204" s="8">
        <v>6.3400000000000001E-4</v>
      </c>
      <c r="D204" s="8">
        <v>5.6999999999999998E-4</v>
      </c>
      <c r="E204" s="8">
        <v>4.4999999999999999E-4</v>
      </c>
      <c r="F204" s="8">
        <v>4.75E-4</v>
      </c>
      <c r="G204" s="8">
        <v>5.6999999999999998E-4</v>
      </c>
      <c r="H204" s="24">
        <f t="shared" si="29"/>
        <v>2.8525199999999997</v>
      </c>
    </row>
    <row r="205" spans="1:8" ht="15.75">
      <c r="A205" s="2" t="s">
        <v>7</v>
      </c>
      <c r="B205" s="1"/>
      <c r="C205" s="1"/>
      <c r="D205" s="1"/>
      <c r="E205" s="1"/>
      <c r="F205" s="1"/>
      <c r="G205" s="1"/>
      <c r="H205" s="2">
        <f>SUM(H199:H204)</f>
        <v>11.544420000000001</v>
      </c>
    </row>
    <row r="206" spans="1:8" ht="15.75">
      <c r="A206" s="1" t="s">
        <v>1</v>
      </c>
      <c r="B206" s="8" t="s">
        <v>32</v>
      </c>
      <c r="C206" s="8">
        <v>4.7499999999999999E-3</v>
      </c>
      <c r="D206" s="8">
        <v>4.7499999999999999E-3</v>
      </c>
      <c r="E206" s="10">
        <v>3.7499999999999999E-3</v>
      </c>
      <c r="F206" s="10">
        <v>2.8500000000000001E-3</v>
      </c>
      <c r="G206" s="10">
        <v>1.25E-3</v>
      </c>
      <c r="H206" s="24">
        <f>(C206*L228*Q228)+(D206*M228*Q228)+(E206*N228*Q228)+(F206*O228*Q228)+(G206*P228*Q228)</f>
        <v>9.21035</v>
      </c>
    </row>
    <row r="207" spans="1:8" ht="15.75">
      <c r="A207" s="1" t="s">
        <v>2</v>
      </c>
      <c r="B207" s="8" t="s">
        <v>32</v>
      </c>
      <c r="C207" s="8">
        <v>4.7499999999999999E-3</v>
      </c>
      <c r="D207" s="8">
        <v>4.7499999999999999E-3</v>
      </c>
      <c r="E207" s="10">
        <v>3.7499999999999999E-3</v>
      </c>
      <c r="F207" s="10">
        <v>2.8500000000000001E-3</v>
      </c>
      <c r="G207" s="10">
        <v>1.25E-3</v>
      </c>
      <c r="H207" s="24">
        <f t="shared" ref="H207:H211" si="30">(C207*L229*Q229)+(D207*M229*Q229)+(E207*N229*Q229)+(F207*O229*Q229)+(G207*P229*Q229)</f>
        <v>9.6821999999999981</v>
      </c>
    </row>
    <row r="208" spans="1:8" ht="15.75">
      <c r="A208" s="1" t="s">
        <v>3</v>
      </c>
      <c r="B208" s="8" t="s">
        <v>32</v>
      </c>
      <c r="C208" s="8">
        <v>4.7499999999999999E-3</v>
      </c>
      <c r="D208" s="8">
        <v>4.7499999999999999E-3</v>
      </c>
      <c r="E208" s="10">
        <v>3.7499999999999999E-3</v>
      </c>
      <c r="F208" s="10">
        <v>2.8500000000000001E-3</v>
      </c>
      <c r="G208" s="10">
        <v>1.25E-3</v>
      </c>
      <c r="H208" s="24">
        <f t="shared" si="30"/>
        <v>15.032599999999999</v>
      </c>
    </row>
    <row r="209" spans="1:20" ht="15.75">
      <c r="A209" s="1" t="s">
        <v>4</v>
      </c>
      <c r="B209" s="8" t="s">
        <v>32</v>
      </c>
      <c r="C209" s="8">
        <v>4.7499999999999999E-3</v>
      </c>
      <c r="D209" s="8">
        <v>4.7499999999999999E-3</v>
      </c>
      <c r="E209" s="10">
        <v>3.7499999999999999E-3</v>
      </c>
      <c r="F209" s="10">
        <v>2.8500000000000001E-3</v>
      </c>
      <c r="G209" s="10">
        <v>1.25E-3</v>
      </c>
      <c r="H209" s="24">
        <f t="shared" si="30"/>
        <v>12.619200000000001</v>
      </c>
    </row>
    <row r="210" spans="1:20" ht="15.75">
      <c r="A210" s="1" t="s">
        <v>5</v>
      </c>
      <c r="B210" s="8" t="s">
        <v>32</v>
      </c>
      <c r="C210" s="8">
        <v>4.7499999999999999E-3</v>
      </c>
      <c r="D210" s="8">
        <v>4.7499999999999999E-3</v>
      </c>
      <c r="E210" s="10">
        <v>3.7499999999999999E-3</v>
      </c>
      <c r="F210" s="10">
        <v>2.8500000000000001E-3</v>
      </c>
      <c r="G210" s="10">
        <v>1.25E-3</v>
      </c>
      <c r="H210" s="24">
        <f t="shared" si="30"/>
        <v>17.43</v>
      </c>
    </row>
    <row r="211" spans="1:20" ht="15.75">
      <c r="A211" s="1" t="s">
        <v>6</v>
      </c>
      <c r="B211" s="8" t="s">
        <v>32</v>
      </c>
      <c r="C211" s="8">
        <v>4.7499999999999999E-3</v>
      </c>
      <c r="D211" s="8">
        <v>4.7499999999999999E-3</v>
      </c>
      <c r="E211" s="10">
        <v>3.7499999999999999E-3</v>
      </c>
      <c r="F211" s="10">
        <v>2.8500000000000001E-3</v>
      </c>
      <c r="G211" s="10">
        <v>1.25E-3</v>
      </c>
      <c r="H211" s="24">
        <f t="shared" si="30"/>
        <v>21.154099999999996</v>
      </c>
    </row>
    <row r="212" spans="1:20" ht="15.75">
      <c r="A212" s="2" t="s">
        <v>7</v>
      </c>
      <c r="B212" s="1"/>
      <c r="C212" s="1"/>
      <c r="D212" s="1"/>
      <c r="E212" s="1"/>
      <c r="F212" s="1"/>
      <c r="G212" s="1"/>
      <c r="H212" s="2">
        <f>SUM(H206:H211)</f>
        <v>85.128450000000001</v>
      </c>
    </row>
    <row r="213" spans="1:20" ht="15.75">
      <c r="A213" s="1" t="s">
        <v>1</v>
      </c>
      <c r="B213" s="8" t="s">
        <v>33</v>
      </c>
      <c r="C213" s="8">
        <v>9.5E-4</v>
      </c>
      <c r="D213" s="8">
        <v>4.75E-4</v>
      </c>
      <c r="E213" s="10">
        <v>3.7500000000000001E-4</v>
      </c>
      <c r="F213" s="10">
        <v>3.8000000000000002E-4</v>
      </c>
      <c r="G213" s="10">
        <v>0</v>
      </c>
      <c r="H213" s="24">
        <f>(C213*L228*Q228)+(D213*M228*Q228)+(E213*N228*Q228)+(F213*O228*Q228)</f>
        <v>1.3675799999999998</v>
      </c>
    </row>
    <row r="214" spans="1:20" ht="15.75">
      <c r="A214" s="1" t="s">
        <v>2</v>
      </c>
      <c r="B214" s="8" t="s">
        <v>33</v>
      </c>
      <c r="C214" s="8">
        <v>9.5E-4</v>
      </c>
      <c r="D214" s="8">
        <v>4.75E-4</v>
      </c>
      <c r="E214" s="10">
        <v>3.7500000000000001E-4</v>
      </c>
      <c r="F214" s="10">
        <v>3.8000000000000002E-4</v>
      </c>
      <c r="G214" s="10">
        <v>0</v>
      </c>
      <c r="H214" s="24">
        <f t="shared" ref="H214:H218" si="31">(C214*L229*Q229)+(D214*M229*Q229)+(E214*N229*Q229)+(F214*O229*Q229)</f>
        <v>1.27006</v>
      </c>
    </row>
    <row r="215" spans="1:20" ht="15.75">
      <c r="A215" s="1" t="s">
        <v>3</v>
      </c>
      <c r="B215" s="8" t="s">
        <v>33</v>
      </c>
      <c r="C215" s="8">
        <v>9.5E-4</v>
      </c>
      <c r="D215" s="8">
        <v>4.75E-4</v>
      </c>
      <c r="E215" s="10">
        <v>3.7500000000000001E-4</v>
      </c>
      <c r="F215" s="10">
        <v>3.8000000000000002E-4</v>
      </c>
      <c r="G215" s="10">
        <v>0</v>
      </c>
      <c r="H215" s="24">
        <f t="shared" si="31"/>
        <v>1.9005800000000002</v>
      </c>
    </row>
    <row r="216" spans="1:20" ht="15.75">
      <c r="A216" s="1" t="s">
        <v>4</v>
      </c>
      <c r="B216" s="8" t="s">
        <v>33</v>
      </c>
      <c r="C216" s="8">
        <v>9.5E-4</v>
      </c>
      <c r="D216" s="8">
        <v>4.75E-4</v>
      </c>
      <c r="E216" s="10">
        <v>3.7500000000000001E-4</v>
      </c>
      <c r="F216" s="10">
        <v>3.8000000000000002E-4</v>
      </c>
      <c r="G216" s="10">
        <v>0</v>
      </c>
      <c r="H216" s="24">
        <f t="shared" si="31"/>
        <v>1.60006</v>
      </c>
    </row>
    <row r="217" spans="1:20" ht="15.75">
      <c r="A217" s="1" t="s">
        <v>5</v>
      </c>
      <c r="B217" s="8" t="s">
        <v>33</v>
      </c>
      <c r="C217" s="8">
        <v>9.5E-4</v>
      </c>
      <c r="D217" s="8">
        <v>4.75E-4</v>
      </c>
      <c r="E217" s="10">
        <v>3.7500000000000001E-4</v>
      </c>
      <c r="F217" s="10">
        <v>3.8000000000000002E-4</v>
      </c>
      <c r="G217" s="10">
        <v>0</v>
      </c>
      <c r="H217" s="24">
        <f t="shared" si="31"/>
        <v>2.0055000000000001</v>
      </c>
    </row>
    <row r="218" spans="1:20" ht="15.75">
      <c r="A218" s="1" t="s">
        <v>6</v>
      </c>
      <c r="B218" s="8" t="s">
        <v>33</v>
      </c>
      <c r="C218" s="8">
        <v>9.5E-4</v>
      </c>
      <c r="D218" s="8">
        <v>4.75E-4</v>
      </c>
      <c r="E218" s="10">
        <v>3.7500000000000001E-4</v>
      </c>
      <c r="F218" s="10">
        <v>3.8000000000000002E-4</v>
      </c>
      <c r="G218" s="10">
        <v>0</v>
      </c>
      <c r="H218" s="24">
        <f t="shared" si="31"/>
        <v>2.4159300000000004</v>
      </c>
    </row>
    <row r="219" spans="1:20" ht="15.75">
      <c r="A219" s="2" t="s">
        <v>7</v>
      </c>
      <c r="B219" s="1"/>
      <c r="C219" s="1"/>
      <c r="D219" s="1"/>
      <c r="E219" s="1"/>
      <c r="F219" s="1"/>
      <c r="G219" s="1"/>
      <c r="H219" s="2">
        <f>SUM(H213:H218)</f>
        <v>10.559709999999999</v>
      </c>
      <c r="M219" s="20"/>
      <c r="N219" s="20"/>
      <c r="O219" s="20"/>
      <c r="P219" s="20"/>
      <c r="Q219" s="20"/>
      <c r="R219" s="20"/>
      <c r="S219" s="20"/>
      <c r="T219" s="20"/>
    </row>
    <row r="220" spans="1:20" ht="15.75">
      <c r="A220" s="1" t="s">
        <v>1</v>
      </c>
      <c r="B220" s="8" t="s">
        <v>34</v>
      </c>
      <c r="C220" s="8">
        <v>5.3296000000000003E-3</v>
      </c>
      <c r="D220" s="8">
        <v>6.1215999999999996E-3</v>
      </c>
      <c r="E220" s="10">
        <v>3.2496000000000001E-3</v>
      </c>
      <c r="F220" s="10">
        <v>3.7950000000000002E-3</v>
      </c>
      <c r="G220" s="10">
        <v>0</v>
      </c>
      <c r="H220" s="24">
        <f>(C220*L228*Q228)+(D220*M228*Q228)+(E220*N228*Q228)+(F220*O228*Q228)</f>
        <v>10.981736399999997</v>
      </c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ht="15.75">
      <c r="A221" s="1" t="s">
        <v>2</v>
      </c>
      <c r="B221" s="8" t="s">
        <v>34</v>
      </c>
      <c r="C221" s="8">
        <v>5.3296000000000003E-3</v>
      </c>
      <c r="D221" s="8">
        <v>6.1215999999999996E-3</v>
      </c>
      <c r="E221" s="10">
        <v>3.2496000000000001E-3</v>
      </c>
      <c r="F221" s="10">
        <v>3.7950000000000002E-3</v>
      </c>
      <c r="G221" s="10">
        <v>0</v>
      </c>
      <c r="H221" s="24">
        <f t="shared" ref="H221:H225" si="32">(C221*L229*Q229)+(D221*M229*Q229)+(E221*N229*Q229)+(F221*O229*Q229)</f>
        <v>11.8185716</v>
      </c>
    </row>
    <row r="222" spans="1:20" ht="15.75">
      <c r="A222" s="1" t="s">
        <v>3</v>
      </c>
      <c r="B222" s="8" t="s">
        <v>34</v>
      </c>
      <c r="C222" s="8">
        <v>5.3296000000000003E-3</v>
      </c>
      <c r="D222" s="8">
        <v>6.1215999999999996E-3</v>
      </c>
      <c r="E222" s="10">
        <v>3.2496000000000001E-3</v>
      </c>
      <c r="F222" s="10">
        <v>3.7950000000000002E-3</v>
      </c>
      <c r="G222" s="10">
        <v>0</v>
      </c>
      <c r="H222" s="24">
        <f t="shared" si="32"/>
        <v>18.25637</v>
      </c>
    </row>
    <row r="223" spans="1:20" ht="15.75">
      <c r="A223" s="1" t="s">
        <v>4</v>
      </c>
      <c r="B223" s="8" t="s">
        <v>34</v>
      </c>
      <c r="C223" s="8">
        <v>5.3296000000000003E-3</v>
      </c>
      <c r="D223" s="8">
        <v>6.1215999999999996E-3</v>
      </c>
      <c r="E223" s="10">
        <v>3.2496000000000001E-3</v>
      </c>
      <c r="F223" s="10">
        <v>3.7950000000000002E-3</v>
      </c>
      <c r="G223" s="10">
        <v>0</v>
      </c>
      <c r="H223" s="24">
        <f t="shared" si="32"/>
        <v>15.547655200000001</v>
      </c>
    </row>
    <row r="224" spans="1:20" ht="15.75">
      <c r="A224" s="1" t="s">
        <v>5</v>
      </c>
      <c r="B224" s="8" t="s">
        <v>34</v>
      </c>
      <c r="C224" s="8">
        <v>5.3296000000000003E-3</v>
      </c>
      <c r="D224" s="8">
        <v>6.1215999999999996E-3</v>
      </c>
      <c r="E224" s="10">
        <v>3.2496000000000001E-3</v>
      </c>
      <c r="F224" s="10">
        <v>3.7950000000000002E-3</v>
      </c>
      <c r="G224" s="10">
        <v>0</v>
      </c>
      <c r="H224" s="24">
        <f t="shared" si="32"/>
        <v>21.721380000000003</v>
      </c>
    </row>
    <row r="225" spans="1:17" ht="15.75">
      <c r="A225" s="1" t="s">
        <v>6</v>
      </c>
      <c r="B225" s="8" t="s">
        <v>34</v>
      </c>
      <c r="C225" s="8">
        <v>5.3296000000000003E-3</v>
      </c>
      <c r="D225" s="8">
        <v>6.1215999999999996E-3</v>
      </c>
      <c r="E225" s="10">
        <v>3.2496000000000001E-3</v>
      </c>
      <c r="F225" s="10">
        <v>3.7950000000000002E-3</v>
      </c>
      <c r="G225" s="10">
        <v>0</v>
      </c>
      <c r="H225" s="24">
        <f t="shared" si="32"/>
        <v>26.265861599999997</v>
      </c>
    </row>
    <row r="226" spans="1:17" ht="15.75">
      <c r="A226" s="2" t="s">
        <v>7</v>
      </c>
      <c r="B226" s="25"/>
      <c r="C226" s="25"/>
      <c r="D226" s="25"/>
      <c r="E226" s="25"/>
      <c r="F226" s="1"/>
      <c r="G226" s="1"/>
      <c r="H226" s="2">
        <f>SUM(H220:H225)</f>
        <v>104.59157479999999</v>
      </c>
    </row>
    <row r="227" spans="1:17" ht="15.75">
      <c r="A227" s="1" t="s">
        <v>1</v>
      </c>
      <c r="B227" s="8" t="s">
        <v>35</v>
      </c>
      <c r="C227" s="8">
        <v>8.1250000000000003E-3</v>
      </c>
      <c r="D227" s="8">
        <v>1.7325E-2</v>
      </c>
      <c r="E227" s="10">
        <v>1.4995E-2</v>
      </c>
      <c r="F227" s="7">
        <v>1.4449999999999999E-2</v>
      </c>
      <c r="G227" s="7">
        <v>0</v>
      </c>
      <c r="H227" s="24">
        <f>(C227*L228*Q228)+(D227*M228*Q228)+(E227*N228*Q228)+(F227*O228*Q228)</f>
        <v>24.955345000000001</v>
      </c>
      <c r="K227" s="47" t="s">
        <v>15</v>
      </c>
      <c r="L227" s="48" t="s">
        <v>108</v>
      </c>
      <c r="M227" s="48" t="s">
        <v>99</v>
      </c>
      <c r="N227" s="48" t="s">
        <v>100</v>
      </c>
      <c r="O227" s="48" t="s">
        <v>93</v>
      </c>
      <c r="P227" s="48" t="s">
        <v>120</v>
      </c>
      <c r="Q227" s="42" t="s">
        <v>16</v>
      </c>
    </row>
    <row r="228" spans="1:17" ht="15.75">
      <c r="A228" s="1" t="s">
        <v>2</v>
      </c>
      <c r="B228" s="8" t="s">
        <v>35</v>
      </c>
      <c r="C228" s="8">
        <v>8.1250000000000003E-3</v>
      </c>
      <c r="D228" s="8">
        <v>1.7325E-2</v>
      </c>
      <c r="E228" s="10">
        <v>1.4995E-2</v>
      </c>
      <c r="F228" s="7">
        <v>1.4449999999999999E-2</v>
      </c>
      <c r="G228" s="7">
        <v>0</v>
      </c>
      <c r="H228" s="24">
        <f t="shared" ref="H228:H232" si="33">(C228*L229*Q229)+(D228*M229*Q229)+(E228*N229*Q229)+(F228*O229*Q229)</f>
        <v>34.191740000000003</v>
      </c>
      <c r="K228" s="44" t="s">
        <v>102</v>
      </c>
      <c r="L228" s="38">
        <v>41</v>
      </c>
      <c r="M228" s="38">
        <v>40</v>
      </c>
      <c r="N228" s="38">
        <v>2</v>
      </c>
      <c r="O228" s="38">
        <v>2</v>
      </c>
      <c r="P228" s="38">
        <v>2</v>
      </c>
      <c r="Q228" s="44">
        <v>23</v>
      </c>
    </row>
    <row r="229" spans="1:17" ht="15.75">
      <c r="A229" s="1" t="s">
        <v>3</v>
      </c>
      <c r="B229" s="8" t="s">
        <v>35</v>
      </c>
      <c r="C229" s="8">
        <v>8.1250000000000003E-3</v>
      </c>
      <c r="D229" s="8">
        <v>1.7325E-2</v>
      </c>
      <c r="E229" s="10">
        <v>1.4995E-2</v>
      </c>
      <c r="F229" s="7">
        <v>1.4449999999999999E-2</v>
      </c>
      <c r="G229" s="7">
        <v>0</v>
      </c>
      <c r="H229" s="24">
        <f t="shared" si="33"/>
        <v>50.840130000000002</v>
      </c>
      <c r="K229" s="44" t="s">
        <v>103</v>
      </c>
      <c r="L229" s="38">
        <v>22</v>
      </c>
      <c r="M229" s="38">
        <v>40</v>
      </c>
      <c r="N229" s="38">
        <v>6</v>
      </c>
      <c r="O229" s="38">
        <v>41</v>
      </c>
      <c r="P229" s="38">
        <v>5</v>
      </c>
      <c r="Q229" s="44">
        <v>22</v>
      </c>
    </row>
    <row r="230" spans="1:17" ht="15.75">
      <c r="A230" s="1" t="s">
        <v>4</v>
      </c>
      <c r="B230" s="8" t="s">
        <v>35</v>
      </c>
      <c r="C230" s="8">
        <v>8.1250000000000003E-3</v>
      </c>
      <c r="D230" s="8">
        <v>1.7325E-2</v>
      </c>
      <c r="E230" s="10">
        <v>1.4995E-2</v>
      </c>
      <c r="F230" s="7">
        <v>1.4449999999999999E-2</v>
      </c>
      <c r="G230" s="7">
        <v>0</v>
      </c>
      <c r="H230" s="24">
        <f t="shared" si="33"/>
        <v>47.194070000000004</v>
      </c>
      <c r="K230" s="44" t="s">
        <v>104</v>
      </c>
      <c r="L230" s="38">
        <v>33</v>
      </c>
      <c r="M230" s="38">
        <v>80</v>
      </c>
      <c r="N230" s="38">
        <v>12</v>
      </c>
      <c r="O230" s="38">
        <v>33</v>
      </c>
      <c r="P230" s="38">
        <v>6</v>
      </c>
      <c r="Q230" s="44">
        <v>22</v>
      </c>
    </row>
    <row r="231" spans="1:17" ht="15.75">
      <c r="A231" s="1" t="s">
        <v>5</v>
      </c>
      <c r="B231" s="8" t="s">
        <v>35</v>
      </c>
      <c r="C231" s="8">
        <v>8.1250000000000003E-3</v>
      </c>
      <c r="D231" s="8">
        <v>1.7325E-2</v>
      </c>
      <c r="E231" s="10">
        <v>1.4995E-2</v>
      </c>
      <c r="F231" s="7">
        <v>1.4449999999999999E-2</v>
      </c>
      <c r="G231" s="7">
        <v>0</v>
      </c>
      <c r="H231" s="24">
        <f t="shared" si="33"/>
        <v>63.954599999999999</v>
      </c>
      <c r="K231" s="44" t="s">
        <v>105</v>
      </c>
      <c r="L231" s="38">
        <v>21</v>
      </c>
      <c r="M231" s="38">
        <v>52</v>
      </c>
      <c r="N231" s="38">
        <v>8</v>
      </c>
      <c r="O231" s="38">
        <v>66</v>
      </c>
      <c r="P231" s="38">
        <v>7</v>
      </c>
      <c r="Q231" s="44">
        <v>22</v>
      </c>
    </row>
    <row r="232" spans="1:17" ht="15.75">
      <c r="A232" s="1" t="s">
        <v>6</v>
      </c>
      <c r="B232" s="8" t="s">
        <v>35</v>
      </c>
      <c r="C232" s="8">
        <v>8.1250000000000003E-3</v>
      </c>
      <c r="D232" s="8">
        <v>1.7325E-2</v>
      </c>
      <c r="E232" s="10">
        <v>1.4995E-2</v>
      </c>
      <c r="F232" s="7">
        <v>1.4449999999999999E-2</v>
      </c>
      <c r="G232" s="7">
        <v>0</v>
      </c>
      <c r="H232" s="24">
        <f t="shared" si="33"/>
        <v>80.956699999999984</v>
      </c>
      <c r="K232" s="44" t="s">
        <v>106</v>
      </c>
      <c r="L232" s="38">
        <v>19</v>
      </c>
      <c r="M232" s="38">
        <v>122</v>
      </c>
      <c r="N232" s="38">
        <v>9</v>
      </c>
      <c r="O232" s="38">
        <v>55</v>
      </c>
      <c r="P232" s="38">
        <v>9</v>
      </c>
      <c r="Q232" s="44">
        <v>20</v>
      </c>
    </row>
    <row r="233" spans="1:17" ht="15.75">
      <c r="A233" s="2" t="s">
        <v>7</v>
      </c>
      <c r="B233" s="1"/>
      <c r="C233" s="1"/>
      <c r="D233" s="1"/>
      <c r="E233" s="1"/>
      <c r="F233" s="1"/>
      <c r="G233" s="1"/>
      <c r="H233" s="2">
        <f>SUM(H227:H232)</f>
        <v>302.09258499999999</v>
      </c>
      <c r="K233" s="44" t="s">
        <v>107</v>
      </c>
      <c r="L233" s="38">
        <v>15</v>
      </c>
      <c r="M233" s="38">
        <v>123</v>
      </c>
      <c r="N233" s="38">
        <v>20</v>
      </c>
      <c r="O233" s="38">
        <v>78</v>
      </c>
      <c r="P233" s="38">
        <v>7</v>
      </c>
      <c r="Q233" s="44">
        <v>22</v>
      </c>
    </row>
    <row r="234" spans="1:17" ht="15.75">
      <c r="A234" s="1" t="s">
        <v>1</v>
      </c>
      <c r="B234" s="8" t="s">
        <v>116</v>
      </c>
      <c r="C234" s="8">
        <v>4.7499999999999999E-3</v>
      </c>
      <c r="D234" s="8">
        <v>4.7499999999999999E-3</v>
      </c>
      <c r="E234" s="10">
        <v>3.7499999999999999E-3</v>
      </c>
      <c r="F234" s="7">
        <v>0</v>
      </c>
      <c r="G234" s="7">
        <v>0</v>
      </c>
      <c r="H234" s="24">
        <f>(C234*L228*Q228)+(D234*M228*Q228)+(E234*N228*Q228)</f>
        <v>9.0217500000000008</v>
      </c>
    </row>
    <row r="235" spans="1:17" ht="15.75">
      <c r="A235" s="1" t="s">
        <v>2</v>
      </c>
      <c r="B235" s="8" t="s">
        <v>116</v>
      </c>
      <c r="C235" s="8">
        <v>4.7499999999999999E-3</v>
      </c>
      <c r="D235" s="8">
        <v>4.7499999999999999E-3</v>
      </c>
      <c r="E235" s="10">
        <v>3.7499999999999999E-3</v>
      </c>
      <c r="F235" s="7">
        <v>0</v>
      </c>
      <c r="G235" s="7">
        <v>0</v>
      </c>
      <c r="H235" s="24">
        <f t="shared" ref="H235:H239" si="34">(C235*L229*Q229)+(D235*M229*Q229)+(E235*N229*Q229)</f>
        <v>6.9739999999999993</v>
      </c>
    </row>
    <row r="236" spans="1:17" ht="15.75">
      <c r="A236" s="1" t="s">
        <v>3</v>
      </c>
      <c r="B236" s="8" t="s">
        <v>116</v>
      </c>
      <c r="C236" s="8">
        <v>4.7499999999999999E-3</v>
      </c>
      <c r="D236" s="8">
        <v>4.7499999999999999E-3</v>
      </c>
      <c r="E236" s="10">
        <v>3.7499999999999999E-3</v>
      </c>
      <c r="F236" s="7">
        <v>0</v>
      </c>
      <c r="G236" s="7">
        <v>0</v>
      </c>
      <c r="H236" s="24">
        <f t="shared" si="34"/>
        <v>12.798499999999999</v>
      </c>
    </row>
    <row r="237" spans="1:17" ht="15.75">
      <c r="A237" s="1" t="s">
        <v>4</v>
      </c>
      <c r="B237" s="8" t="s">
        <v>116</v>
      </c>
      <c r="C237" s="8">
        <v>4.7499999999999999E-3</v>
      </c>
      <c r="D237" s="8">
        <v>4.7499999999999999E-3</v>
      </c>
      <c r="E237" s="10">
        <v>3.7499999999999999E-3</v>
      </c>
      <c r="F237" s="7">
        <v>0</v>
      </c>
      <c r="G237" s="7">
        <v>0</v>
      </c>
      <c r="H237" s="24">
        <f t="shared" si="34"/>
        <v>8.2884999999999991</v>
      </c>
    </row>
    <row r="238" spans="1:17" ht="15.75">
      <c r="A238" s="1" t="s">
        <v>5</v>
      </c>
      <c r="B238" s="8" t="s">
        <v>116</v>
      </c>
      <c r="C238" s="8">
        <v>4.7499999999999999E-3</v>
      </c>
      <c r="D238" s="8">
        <v>4.7499999999999999E-3</v>
      </c>
      <c r="E238" s="10">
        <v>3.7499999999999999E-3</v>
      </c>
      <c r="F238" s="7">
        <v>0</v>
      </c>
      <c r="G238" s="7">
        <v>0</v>
      </c>
      <c r="H238" s="24">
        <f t="shared" si="34"/>
        <v>14.07</v>
      </c>
    </row>
    <row r="239" spans="1:17" ht="15.75">
      <c r="A239" s="1" t="s">
        <v>6</v>
      </c>
      <c r="B239" s="8" t="s">
        <v>116</v>
      </c>
      <c r="C239" s="8">
        <v>4.7499999999999999E-3</v>
      </c>
      <c r="D239" s="8">
        <v>4.7499999999999999E-3</v>
      </c>
      <c r="E239" s="10">
        <v>3.7499999999999999E-3</v>
      </c>
      <c r="F239" s="7">
        <v>0</v>
      </c>
      <c r="G239" s="7">
        <v>0</v>
      </c>
      <c r="H239" s="24">
        <f t="shared" si="34"/>
        <v>16.070999999999998</v>
      </c>
    </row>
    <row r="240" spans="1:17" ht="15.75">
      <c r="A240" s="2" t="s">
        <v>7</v>
      </c>
      <c r="B240" s="1"/>
      <c r="C240" s="1"/>
      <c r="D240" s="1"/>
      <c r="E240" s="7"/>
      <c r="F240" s="7"/>
      <c r="G240" s="7"/>
      <c r="H240" s="2">
        <f>SUM(H234:H239)</f>
        <v>67.223749999999995</v>
      </c>
    </row>
    <row r="241" spans="1:8" ht="15.75">
      <c r="A241" s="1" t="s">
        <v>1</v>
      </c>
      <c r="B241" s="1" t="s">
        <v>36</v>
      </c>
      <c r="C241" s="1">
        <v>7.4900000000000001E-3</v>
      </c>
      <c r="D241" s="1">
        <v>7.43E-3</v>
      </c>
      <c r="E241" s="1">
        <v>3.3519999999999999E-3</v>
      </c>
      <c r="F241" s="1">
        <v>5.7809999999999997E-3</v>
      </c>
      <c r="G241" s="1">
        <v>0</v>
      </c>
      <c r="H241" s="24">
        <f>(C241*L228*Q228)+(D241*M228*Q228)+(E241*N228*Q228)+(F241*O228*Q228)</f>
        <v>14.318788000000001</v>
      </c>
    </row>
    <row r="242" spans="1:8" ht="15.75">
      <c r="A242" s="1" t="s">
        <v>2</v>
      </c>
      <c r="B242" s="1" t="s">
        <v>36</v>
      </c>
      <c r="C242" s="1">
        <v>7.4900000000000001E-3</v>
      </c>
      <c r="D242" s="1">
        <v>7.43E-3</v>
      </c>
      <c r="E242" s="1">
        <v>3.3519999999999999E-3</v>
      </c>
      <c r="F242" s="1">
        <v>5.7809999999999997E-3</v>
      </c>
      <c r="G242" s="1">
        <v>0</v>
      </c>
      <c r="H242" s="24">
        <f t="shared" ref="H242:H246" si="35">(C242*L229*Q229)+(D242*M229*Q229)+(E242*N229*Q229)+(F242*O229*Q229)</f>
        <v>15.820485999999999</v>
      </c>
    </row>
    <row r="243" spans="1:8" ht="15.75">
      <c r="A243" s="1" t="s">
        <v>3</v>
      </c>
      <c r="B243" s="1" t="s">
        <v>36</v>
      </c>
      <c r="C243" s="1">
        <v>7.4900000000000001E-3</v>
      </c>
      <c r="D243" s="1">
        <v>7.43E-3</v>
      </c>
      <c r="E243" s="1">
        <v>3.3519999999999999E-3</v>
      </c>
      <c r="F243" s="1">
        <v>5.7809999999999997E-3</v>
      </c>
      <c r="G243" s="1">
        <v>0</v>
      </c>
      <c r="H243" s="24">
        <f t="shared" si="35"/>
        <v>23.596474000000001</v>
      </c>
    </row>
    <row r="244" spans="1:8" ht="15.75">
      <c r="A244" s="1" t="s">
        <v>4</v>
      </c>
      <c r="B244" s="1" t="s">
        <v>36</v>
      </c>
      <c r="C244" s="1">
        <v>7.4900000000000001E-3</v>
      </c>
      <c r="D244" s="1">
        <v>7.43E-3</v>
      </c>
      <c r="E244" s="1">
        <v>3.3519999999999999E-3</v>
      </c>
      <c r="F244" s="1">
        <v>5.7809999999999997E-3</v>
      </c>
      <c r="G244" s="1">
        <v>0</v>
      </c>
      <c r="H244" s="24">
        <f t="shared" si="35"/>
        <v>20.944264</v>
      </c>
    </row>
    <row r="245" spans="1:8" ht="15.75">
      <c r="A245" s="1" t="s">
        <v>5</v>
      </c>
      <c r="B245" s="1" t="s">
        <v>36</v>
      </c>
      <c r="C245" s="1">
        <v>7.4900000000000001E-3</v>
      </c>
      <c r="D245" s="1">
        <v>7.43E-3</v>
      </c>
      <c r="E245" s="1">
        <v>3.3519999999999999E-3</v>
      </c>
      <c r="F245" s="1">
        <v>5.7809999999999997E-3</v>
      </c>
      <c r="G245" s="1">
        <v>0</v>
      </c>
      <c r="H245" s="24">
        <f t="shared" si="35"/>
        <v>27.937860000000001</v>
      </c>
    </row>
    <row r="246" spans="1:8" ht="15.75">
      <c r="A246" s="1" t="s">
        <v>6</v>
      </c>
      <c r="B246" s="1" t="s">
        <v>36</v>
      </c>
      <c r="C246" s="1">
        <v>7.4900000000000001E-3</v>
      </c>
      <c r="D246" s="1">
        <v>7.43E-3</v>
      </c>
      <c r="E246" s="1">
        <v>3.3519999999999999E-3</v>
      </c>
      <c r="F246" s="1">
        <v>5.7809999999999997E-3</v>
      </c>
      <c r="G246" s="1">
        <v>0</v>
      </c>
      <c r="H246" s="24">
        <f t="shared" si="35"/>
        <v>33.972355999999998</v>
      </c>
    </row>
    <row r="247" spans="1:8" ht="15.75">
      <c r="A247" s="2" t="s">
        <v>7</v>
      </c>
      <c r="B247" s="1"/>
      <c r="C247" s="1"/>
      <c r="D247" s="1"/>
      <c r="E247" s="1"/>
      <c r="F247" s="1"/>
      <c r="G247" s="1"/>
      <c r="H247" s="2">
        <f>SUM(H241:H246)</f>
        <v>136.590228</v>
      </c>
    </row>
    <row r="248" spans="1:8" ht="15.75">
      <c r="A248" s="1" t="s">
        <v>1</v>
      </c>
      <c r="B248" s="1"/>
      <c r="C248" s="1"/>
      <c r="D248" s="1"/>
      <c r="E248" s="7"/>
      <c r="F248" s="7"/>
      <c r="G248" s="7"/>
      <c r="H248" s="1"/>
    </row>
    <row r="249" spans="1:8" ht="15.75">
      <c r="A249" s="1" t="s">
        <v>2</v>
      </c>
      <c r="B249" s="1"/>
      <c r="C249" s="1"/>
      <c r="D249" s="1"/>
      <c r="E249" s="7"/>
      <c r="F249" s="7"/>
      <c r="G249" s="7"/>
      <c r="H249" s="1"/>
    </row>
    <row r="250" spans="1:8" ht="15.75">
      <c r="A250" s="1" t="s">
        <v>3</v>
      </c>
      <c r="B250" s="1"/>
      <c r="C250" s="1"/>
      <c r="D250" s="1"/>
      <c r="E250" s="7"/>
      <c r="F250" s="7"/>
      <c r="G250" s="7"/>
      <c r="H250" s="1"/>
    </row>
    <row r="251" spans="1:8" ht="15.75">
      <c r="A251" s="1" t="s">
        <v>4</v>
      </c>
      <c r="B251" s="1"/>
      <c r="C251" s="1"/>
      <c r="D251" s="1"/>
      <c r="E251" s="7"/>
      <c r="F251" s="7"/>
      <c r="G251" s="7"/>
      <c r="H251" s="1"/>
    </row>
    <row r="252" spans="1:8" ht="15.75">
      <c r="A252" s="1" t="s">
        <v>5</v>
      </c>
      <c r="B252" s="1"/>
      <c r="C252" s="1"/>
      <c r="D252" s="1"/>
      <c r="E252" s="7"/>
      <c r="F252" s="7"/>
      <c r="G252" s="7"/>
      <c r="H252" s="1"/>
    </row>
    <row r="253" spans="1:8" ht="15.75">
      <c r="A253" s="1" t="s">
        <v>6</v>
      </c>
      <c r="B253" s="1"/>
      <c r="C253" s="1"/>
      <c r="D253" s="1"/>
      <c r="E253" s="7"/>
      <c r="F253" s="7"/>
      <c r="G253" s="7"/>
      <c r="H253" s="1"/>
    </row>
    <row r="254" spans="1:8" ht="15.75">
      <c r="A254" s="2" t="s">
        <v>7</v>
      </c>
      <c r="B254" s="1"/>
      <c r="C254" s="1"/>
      <c r="D254" s="1"/>
      <c r="E254" s="1"/>
      <c r="F254" s="1"/>
      <c r="G254" s="1"/>
      <c r="H254" s="2"/>
    </row>
    <row r="255" spans="1:8" ht="15.75">
      <c r="A255" s="1" t="s">
        <v>1</v>
      </c>
      <c r="B255" s="1"/>
      <c r="C255" s="1"/>
      <c r="D255" s="1"/>
      <c r="E255" s="1"/>
      <c r="F255" s="7"/>
      <c r="G255" s="7"/>
      <c r="H255" s="1"/>
    </row>
    <row r="256" spans="1:8" ht="15.75">
      <c r="A256" s="1" t="s">
        <v>2</v>
      </c>
      <c r="B256" s="1"/>
      <c r="C256" s="1"/>
      <c r="D256" s="1"/>
      <c r="E256" s="1"/>
      <c r="F256" s="7"/>
      <c r="G256" s="7"/>
      <c r="H256" s="1"/>
    </row>
    <row r="257" spans="1:8" ht="15.75">
      <c r="A257" s="1" t="s">
        <v>3</v>
      </c>
      <c r="B257" s="1"/>
      <c r="C257" s="1"/>
      <c r="D257" s="1"/>
      <c r="E257" s="1"/>
      <c r="F257" s="7"/>
      <c r="G257" s="7"/>
      <c r="H257" s="1"/>
    </row>
    <row r="258" spans="1:8" ht="15.75">
      <c r="A258" s="1" t="s">
        <v>4</v>
      </c>
      <c r="B258" s="1"/>
      <c r="C258" s="1"/>
      <c r="D258" s="1"/>
      <c r="E258" s="1"/>
      <c r="F258" s="7"/>
      <c r="G258" s="7"/>
      <c r="H258" s="1"/>
    </row>
    <row r="259" spans="1:8" ht="15.75">
      <c r="A259" s="1" t="s">
        <v>5</v>
      </c>
      <c r="B259" s="1"/>
      <c r="C259" s="1"/>
      <c r="D259" s="1"/>
      <c r="E259" s="1"/>
      <c r="F259" s="7"/>
      <c r="G259" s="7"/>
      <c r="H259" s="1"/>
    </row>
    <row r="260" spans="1:8" ht="15.75">
      <c r="A260" s="1" t="s">
        <v>6</v>
      </c>
      <c r="B260" s="1"/>
      <c r="C260" s="1"/>
      <c r="D260" s="1"/>
      <c r="E260" s="1"/>
      <c r="F260" s="7"/>
      <c r="G260" s="7"/>
      <c r="H260" s="1"/>
    </row>
    <row r="261" spans="1:8" ht="15.75">
      <c r="A261" s="2" t="s">
        <v>7</v>
      </c>
      <c r="B261" s="1"/>
      <c r="C261" s="1"/>
      <c r="D261" s="1"/>
      <c r="E261" s="1"/>
      <c r="F261" s="1"/>
      <c r="G261" s="1"/>
      <c r="H261" s="2"/>
    </row>
    <row r="262" spans="1:8" ht="15.75">
      <c r="A262" s="1" t="s">
        <v>1</v>
      </c>
      <c r="B262" s="8" t="s">
        <v>37</v>
      </c>
      <c r="C262" s="8">
        <v>2.8500000000000001E-3</v>
      </c>
      <c r="D262" s="8">
        <v>2.8500000000000001E-3</v>
      </c>
      <c r="E262" s="8">
        <v>2.2499999999999998E-3</v>
      </c>
      <c r="F262" s="8">
        <v>1.1900000000000001E-3</v>
      </c>
      <c r="G262" s="8">
        <v>0</v>
      </c>
      <c r="H262" s="24">
        <f>(C262*L292*Q292)+(D262*M292*Q292)+(E262*N292*Q292)+(F262*O292*Q292)</f>
        <v>5.4677899999999999</v>
      </c>
    </row>
    <row r="263" spans="1:8" ht="15.75">
      <c r="A263" s="1" t="s">
        <v>2</v>
      </c>
      <c r="B263" s="8" t="s">
        <v>37</v>
      </c>
      <c r="C263" s="8">
        <v>2.8500000000000001E-3</v>
      </c>
      <c r="D263" s="8">
        <v>2.8500000000000001E-3</v>
      </c>
      <c r="E263" s="8">
        <v>2.2499999999999998E-3</v>
      </c>
      <c r="F263" s="8">
        <v>1.1900000000000001E-3</v>
      </c>
      <c r="G263" s="8">
        <v>0</v>
      </c>
      <c r="H263" s="24">
        <f t="shared" ref="H263:H267" si="36">(C263*L293*Q293)+(D263*M293*Q293)+(E263*N293*Q293)+(F263*O293*Q293)</f>
        <v>5.2577800000000003</v>
      </c>
    </row>
    <row r="264" spans="1:8" ht="15.75">
      <c r="A264" s="1" t="s">
        <v>3</v>
      </c>
      <c r="B264" s="8" t="s">
        <v>37</v>
      </c>
      <c r="C264" s="8">
        <v>2.8500000000000001E-3</v>
      </c>
      <c r="D264" s="8">
        <v>2.8500000000000001E-3</v>
      </c>
      <c r="E264" s="8">
        <v>2.2499999999999998E-3</v>
      </c>
      <c r="F264" s="8">
        <v>1.1900000000000001E-3</v>
      </c>
      <c r="G264" s="8">
        <v>0</v>
      </c>
      <c r="H264" s="24">
        <f t="shared" si="36"/>
        <v>8.5430399999999995</v>
      </c>
    </row>
    <row r="265" spans="1:8" ht="15.75">
      <c r="A265" s="1" t="s">
        <v>4</v>
      </c>
      <c r="B265" s="8" t="s">
        <v>37</v>
      </c>
      <c r="C265" s="8">
        <v>2.8500000000000001E-3</v>
      </c>
      <c r="D265" s="8">
        <v>2.8500000000000001E-3</v>
      </c>
      <c r="E265" s="8">
        <v>2.2499999999999998E-3</v>
      </c>
      <c r="F265" s="8">
        <v>1.1900000000000001E-3</v>
      </c>
      <c r="G265" s="8">
        <v>0</v>
      </c>
      <c r="H265" s="24">
        <f t="shared" si="36"/>
        <v>6.7009799999999995</v>
      </c>
    </row>
    <row r="266" spans="1:8" ht="15.75">
      <c r="A266" s="1" t="s">
        <v>5</v>
      </c>
      <c r="B266" s="8" t="s">
        <v>37</v>
      </c>
      <c r="C266" s="8">
        <v>2.8500000000000001E-3</v>
      </c>
      <c r="D266" s="8">
        <v>2.8500000000000001E-3</v>
      </c>
      <c r="E266" s="8">
        <v>2.2499999999999998E-3</v>
      </c>
      <c r="F266" s="8">
        <v>1.1900000000000001E-3</v>
      </c>
      <c r="G266" s="8">
        <v>0</v>
      </c>
      <c r="H266" s="24">
        <f t="shared" si="36"/>
        <v>9.7510000000000012</v>
      </c>
    </row>
    <row r="267" spans="1:8" ht="15.75">
      <c r="A267" s="1" t="s">
        <v>6</v>
      </c>
      <c r="B267" s="8" t="s">
        <v>37</v>
      </c>
      <c r="C267" s="8">
        <v>2.8500000000000001E-3</v>
      </c>
      <c r="D267" s="8">
        <v>2.8500000000000001E-3</v>
      </c>
      <c r="E267" s="8">
        <v>2.2499999999999998E-3</v>
      </c>
      <c r="F267" s="8">
        <v>1.1900000000000001E-3</v>
      </c>
      <c r="G267" s="8">
        <v>0</v>
      </c>
      <c r="H267" s="24">
        <f t="shared" si="36"/>
        <v>11.68464</v>
      </c>
    </row>
    <row r="268" spans="1:8" ht="15.75">
      <c r="A268" s="2" t="s">
        <v>7</v>
      </c>
      <c r="B268" s="1"/>
      <c r="C268" s="1"/>
      <c r="D268" s="1"/>
      <c r="E268" s="1"/>
      <c r="F268" s="1"/>
      <c r="G268" s="1"/>
      <c r="H268" s="2">
        <f>SUM(H262:H267)</f>
        <v>47.405230000000003</v>
      </c>
    </row>
    <row r="269" spans="1:8" ht="15.75">
      <c r="A269" s="1" t="s">
        <v>1</v>
      </c>
      <c r="B269" s="8" t="s">
        <v>38</v>
      </c>
      <c r="C269" s="8">
        <v>1.4250000000000001E-2</v>
      </c>
      <c r="D269" s="8">
        <v>0</v>
      </c>
      <c r="E269" s="10">
        <v>0</v>
      </c>
      <c r="F269" s="10">
        <v>0</v>
      </c>
      <c r="G269" s="10">
        <v>0</v>
      </c>
      <c r="H269" s="24">
        <f>(C269*L292*Q292)</f>
        <v>13.437750000000001</v>
      </c>
    </row>
    <row r="270" spans="1:8" ht="15.75">
      <c r="A270" s="1" t="s">
        <v>2</v>
      </c>
      <c r="B270" s="8" t="s">
        <v>38</v>
      </c>
      <c r="C270" s="8">
        <v>1.4250000000000001E-2</v>
      </c>
      <c r="D270" s="8">
        <v>0</v>
      </c>
      <c r="E270" s="10">
        <v>0</v>
      </c>
      <c r="F270" s="10">
        <v>0</v>
      </c>
      <c r="G270" s="10">
        <v>0</v>
      </c>
      <c r="H270" s="24">
        <f t="shared" ref="H270:H274" si="37">(C270*L293*Q293)</f>
        <v>6.8970000000000002</v>
      </c>
    </row>
    <row r="271" spans="1:8" ht="15.75">
      <c r="A271" s="1" t="s">
        <v>3</v>
      </c>
      <c r="B271" s="8" t="s">
        <v>38</v>
      </c>
      <c r="C271" s="8">
        <v>1.4250000000000001E-2</v>
      </c>
      <c r="D271" s="8">
        <v>0</v>
      </c>
      <c r="E271" s="10">
        <v>0</v>
      </c>
      <c r="F271" s="10">
        <v>0</v>
      </c>
      <c r="G271" s="10">
        <v>0</v>
      </c>
      <c r="H271" s="24">
        <f t="shared" si="37"/>
        <v>10.345499999999999</v>
      </c>
    </row>
    <row r="272" spans="1:8" ht="15.75">
      <c r="A272" s="1" t="s">
        <v>4</v>
      </c>
      <c r="B272" s="8" t="s">
        <v>38</v>
      </c>
      <c r="C272" s="8">
        <v>1.4250000000000001E-2</v>
      </c>
      <c r="D272" s="8">
        <v>0</v>
      </c>
      <c r="E272" s="10">
        <v>0</v>
      </c>
      <c r="F272" s="10">
        <v>0</v>
      </c>
      <c r="G272" s="10">
        <v>0</v>
      </c>
      <c r="H272" s="24">
        <f t="shared" si="37"/>
        <v>6.5835000000000008</v>
      </c>
    </row>
    <row r="273" spans="1:20" ht="15.75">
      <c r="A273" s="1" t="s">
        <v>5</v>
      </c>
      <c r="B273" s="8" t="s">
        <v>38</v>
      </c>
      <c r="C273" s="8">
        <v>1.4250000000000001E-2</v>
      </c>
      <c r="D273" s="8">
        <v>0</v>
      </c>
      <c r="E273" s="10">
        <v>0</v>
      </c>
      <c r="F273" s="10">
        <v>0</v>
      </c>
      <c r="G273" s="10">
        <v>0</v>
      </c>
      <c r="H273" s="24">
        <f t="shared" si="37"/>
        <v>5.415</v>
      </c>
    </row>
    <row r="274" spans="1:20" ht="15.75">
      <c r="A274" s="1" t="s">
        <v>6</v>
      </c>
      <c r="B274" s="8" t="s">
        <v>38</v>
      </c>
      <c r="C274" s="8">
        <v>1.4250000000000001E-2</v>
      </c>
      <c r="D274" s="8">
        <v>0</v>
      </c>
      <c r="E274" s="10">
        <v>0</v>
      </c>
      <c r="F274" s="10">
        <v>0</v>
      </c>
      <c r="G274" s="10">
        <v>0</v>
      </c>
      <c r="H274" s="24">
        <f t="shared" si="37"/>
        <v>4.7024999999999997</v>
      </c>
    </row>
    <row r="275" spans="1:20" ht="15.75">
      <c r="A275" s="2" t="s">
        <v>7</v>
      </c>
      <c r="B275" s="1"/>
      <c r="C275" s="1"/>
      <c r="D275" s="1"/>
      <c r="E275" s="1"/>
      <c r="F275" s="1"/>
      <c r="G275" s="1"/>
      <c r="H275" s="2">
        <f>SUM(H269:H274)</f>
        <v>47.381250000000001</v>
      </c>
    </row>
    <row r="276" spans="1:20" ht="15.75">
      <c r="A276" s="1" t="s">
        <v>1</v>
      </c>
      <c r="B276" s="8" t="s">
        <v>39</v>
      </c>
      <c r="C276" s="8">
        <v>1.1540000000000001E-3</v>
      </c>
      <c r="D276" s="8">
        <v>8.7000000000000001E-4</v>
      </c>
      <c r="E276" s="10">
        <v>9.0700000000000004E-4</v>
      </c>
      <c r="F276" s="10">
        <v>6.6E-4</v>
      </c>
      <c r="G276" s="10">
        <v>0</v>
      </c>
      <c r="H276" s="24">
        <f>(C276*L292*Q292)+(D276*M292*Q292)+(E276*N292*Q292)+(F276*O292*Q292)</f>
        <v>1.960704</v>
      </c>
    </row>
    <row r="277" spans="1:20" ht="15.75">
      <c r="A277" s="1" t="s">
        <v>2</v>
      </c>
      <c r="B277" s="8" t="s">
        <v>39</v>
      </c>
      <c r="C277" s="8">
        <v>1.1540000000000001E-3</v>
      </c>
      <c r="D277" s="8">
        <v>8.7000000000000001E-4</v>
      </c>
      <c r="E277" s="10">
        <v>9.0700000000000004E-4</v>
      </c>
      <c r="F277" s="10">
        <v>6.6E-4</v>
      </c>
      <c r="G277" s="10">
        <v>0</v>
      </c>
      <c r="H277" s="24">
        <f t="shared" ref="H277:H281" si="38">(C277*L293*Q293)+(D277*M293*Q293)+(E277*N293*Q293)+(F277*O293*Q293)</f>
        <v>2.03918</v>
      </c>
    </row>
    <row r="278" spans="1:20" ht="15.75">
      <c r="A278" s="1" t="s">
        <v>3</v>
      </c>
      <c r="B278" s="8" t="s">
        <v>39</v>
      </c>
      <c r="C278" s="8">
        <v>1.1540000000000001E-3</v>
      </c>
      <c r="D278" s="8">
        <v>8.7000000000000001E-4</v>
      </c>
      <c r="E278" s="10">
        <v>9.0700000000000004E-4</v>
      </c>
      <c r="F278" s="10">
        <v>6.6E-4</v>
      </c>
      <c r="G278" s="10">
        <v>0</v>
      </c>
      <c r="H278" s="24">
        <f t="shared" si="38"/>
        <v>3.087612</v>
      </c>
    </row>
    <row r="279" spans="1:20" ht="15.75">
      <c r="A279" s="1" t="s">
        <v>4</v>
      </c>
      <c r="B279" s="8" t="s">
        <v>39</v>
      </c>
      <c r="C279" s="8">
        <v>1.1540000000000001E-3</v>
      </c>
      <c r="D279" s="8">
        <v>8.7000000000000001E-4</v>
      </c>
      <c r="E279" s="10">
        <v>9.0700000000000004E-4</v>
      </c>
      <c r="F279" s="10">
        <v>6.6E-4</v>
      </c>
      <c r="G279" s="10">
        <v>0</v>
      </c>
      <c r="H279" s="24">
        <f t="shared" si="38"/>
        <v>2.6463800000000002</v>
      </c>
    </row>
    <row r="280" spans="1:20" ht="15.75">
      <c r="A280" s="1" t="s">
        <v>5</v>
      </c>
      <c r="B280" s="8" t="s">
        <v>39</v>
      </c>
      <c r="C280" s="8">
        <v>1.1540000000000001E-3</v>
      </c>
      <c r="D280" s="8">
        <v>8.7000000000000001E-4</v>
      </c>
      <c r="E280" s="10">
        <v>9.0700000000000004E-4</v>
      </c>
      <c r="F280" s="10">
        <v>6.6E-4</v>
      </c>
      <c r="G280" s="10">
        <v>0</v>
      </c>
      <c r="H280" s="24">
        <f t="shared" si="38"/>
        <v>3.45058</v>
      </c>
    </row>
    <row r="281" spans="1:20" ht="15.75">
      <c r="A281" s="1" t="s">
        <v>6</v>
      </c>
      <c r="B281" s="8" t="s">
        <v>39</v>
      </c>
      <c r="C281" s="8">
        <v>1.1540000000000001E-3</v>
      </c>
      <c r="D281" s="8">
        <v>8.7000000000000001E-4</v>
      </c>
      <c r="E281" s="10">
        <v>9.0700000000000004E-4</v>
      </c>
      <c r="F281" s="10">
        <v>6.6E-4</v>
      </c>
      <c r="G281" s="10">
        <v>0</v>
      </c>
      <c r="H281" s="24">
        <f t="shared" si="38"/>
        <v>4.26668</v>
      </c>
    </row>
    <row r="282" spans="1:20" ht="15.75">
      <c r="A282" s="2" t="s">
        <v>7</v>
      </c>
      <c r="B282" s="1"/>
      <c r="C282" s="1"/>
      <c r="D282" s="1"/>
      <c r="E282" s="1"/>
      <c r="F282" s="1"/>
      <c r="G282" s="1"/>
      <c r="H282" s="2">
        <f>SUM(H276:H281)</f>
        <v>17.451136000000002</v>
      </c>
    </row>
    <row r="283" spans="1:20" ht="15.75">
      <c r="A283" s="1" t="s">
        <v>1</v>
      </c>
      <c r="B283" s="8" t="s">
        <v>40</v>
      </c>
      <c r="C283" s="8">
        <v>4.7499999999999999E-3</v>
      </c>
      <c r="D283" s="8">
        <v>0</v>
      </c>
      <c r="E283" s="10">
        <v>0</v>
      </c>
      <c r="F283" s="10">
        <v>0</v>
      </c>
      <c r="G283" s="10">
        <v>0</v>
      </c>
      <c r="H283" s="24">
        <f>C283*L292*Q292</f>
        <v>4.4792500000000004</v>
      </c>
    </row>
    <row r="284" spans="1:20" ht="15.75">
      <c r="A284" s="1" t="s">
        <v>2</v>
      </c>
      <c r="B284" s="8" t="s">
        <v>40</v>
      </c>
      <c r="C284" s="8">
        <v>4.7499999999999999E-3</v>
      </c>
      <c r="D284" s="8">
        <v>0</v>
      </c>
      <c r="E284" s="10">
        <v>0</v>
      </c>
      <c r="F284" s="10">
        <v>0</v>
      </c>
      <c r="G284" s="10">
        <v>0</v>
      </c>
      <c r="H284" s="24">
        <f t="shared" ref="H284:H288" si="39">C284*L293*Q293</f>
        <v>2.2989999999999999</v>
      </c>
    </row>
    <row r="285" spans="1:20" ht="15.75">
      <c r="A285" s="1" t="s">
        <v>3</v>
      </c>
      <c r="B285" s="8" t="s">
        <v>40</v>
      </c>
      <c r="C285" s="8">
        <v>4.7499999999999999E-3</v>
      </c>
      <c r="D285" s="8">
        <v>0</v>
      </c>
      <c r="E285" s="10">
        <v>0</v>
      </c>
      <c r="F285" s="10">
        <v>0</v>
      </c>
      <c r="G285" s="10">
        <v>0</v>
      </c>
      <c r="H285" s="24">
        <f t="shared" si="39"/>
        <v>3.4485000000000001</v>
      </c>
    </row>
    <row r="286" spans="1:20" ht="15.75">
      <c r="A286" s="1" t="s">
        <v>4</v>
      </c>
      <c r="B286" s="8" t="s">
        <v>40</v>
      </c>
      <c r="C286" s="8">
        <v>4.7499999999999999E-3</v>
      </c>
      <c r="D286" s="8">
        <v>0</v>
      </c>
      <c r="E286" s="10">
        <v>0</v>
      </c>
      <c r="F286" s="10">
        <v>0</v>
      </c>
      <c r="G286" s="10">
        <v>0</v>
      </c>
      <c r="H286" s="24">
        <f t="shared" si="39"/>
        <v>2.1944999999999997</v>
      </c>
      <c r="L286" s="11"/>
      <c r="M286" s="11"/>
      <c r="N286" s="11"/>
      <c r="O286" s="11"/>
      <c r="P286" s="11"/>
      <c r="Q286" s="11"/>
      <c r="R286" s="11"/>
      <c r="S286" s="11"/>
      <c r="T286" s="33"/>
    </row>
    <row r="287" spans="1:20" ht="15.75">
      <c r="A287" s="1" t="s">
        <v>5</v>
      </c>
      <c r="B287" s="8" t="s">
        <v>40</v>
      </c>
      <c r="C287" s="8">
        <v>4.7499999999999999E-3</v>
      </c>
      <c r="D287" s="8">
        <v>0</v>
      </c>
      <c r="E287" s="10">
        <v>0</v>
      </c>
      <c r="F287" s="10">
        <v>0</v>
      </c>
      <c r="G287" s="10">
        <v>0</v>
      </c>
      <c r="H287" s="24">
        <f t="shared" si="39"/>
        <v>1.8049999999999999</v>
      </c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ht="15.75">
      <c r="A288" s="1" t="s">
        <v>6</v>
      </c>
      <c r="B288" s="8" t="s">
        <v>40</v>
      </c>
      <c r="C288" s="8">
        <v>4.7499999999999999E-3</v>
      </c>
      <c r="D288" s="8">
        <v>0</v>
      </c>
      <c r="E288" s="10">
        <v>0</v>
      </c>
      <c r="F288" s="10">
        <v>0</v>
      </c>
      <c r="G288" s="10">
        <v>0</v>
      </c>
      <c r="H288" s="24">
        <f t="shared" si="39"/>
        <v>1.5674999999999999</v>
      </c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3" ht="15.75">
      <c r="A289" s="2" t="s">
        <v>7</v>
      </c>
      <c r="B289" s="1"/>
      <c r="C289" s="1"/>
      <c r="D289" s="1"/>
      <c r="E289" s="1"/>
      <c r="F289" s="1"/>
      <c r="G289" s="1"/>
      <c r="H289" s="2">
        <f>SUM(H283:H288)</f>
        <v>15.793749999999999</v>
      </c>
      <c r="L289" s="11"/>
      <c r="M289" s="11"/>
      <c r="N289" s="11"/>
      <c r="O289" s="11"/>
      <c r="P289" s="11"/>
      <c r="Q289" s="11"/>
      <c r="R289" s="11"/>
      <c r="S289" s="11"/>
      <c r="T289" s="3"/>
    </row>
    <row r="290" spans="1:23" ht="15.75">
      <c r="A290" s="1" t="s">
        <v>1</v>
      </c>
      <c r="B290" s="1" t="s">
        <v>41</v>
      </c>
      <c r="C290" s="1">
        <v>2.1399999999999998E-5</v>
      </c>
      <c r="D290" s="1">
        <v>1.42E-5</v>
      </c>
      <c r="E290" s="7">
        <v>5.7200000000000001E-5</v>
      </c>
      <c r="F290" s="7">
        <v>1.2E-5</v>
      </c>
      <c r="G290" s="7">
        <v>0</v>
      </c>
      <c r="H290" s="24">
        <f>(C290*L292*Q292)+(D290*M292*Q292)+(E290*N292*Q292)+(F290*O292*Q292)</f>
        <v>3.6427399999999999E-2</v>
      </c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3" ht="15.75">
      <c r="A291" s="1" t="s">
        <v>2</v>
      </c>
      <c r="B291" s="1" t="s">
        <v>41</v>
      </c>
      <c r="C291" s="1">
        <v>2.1399999999999998E-5</v>
      </c>
      <c r="D291" s="1">
        <v>1.42E-5</v>
      </c>
      <c r="E291" s="7">
        <v>5.7200000000000001E-5</v>
      </c>
      <c r="F291" s="7">
        <v>1.2E-5</v>
      </c>
      <c r="G291" s="7">
        <v>0</v>
      </c>
      <c r="H291" s="24">
        <f t="shared" ref="H291:H295" si="40">(C291*L293*Q293)+(D291*M293*Q293)+(E291*N293*Q293)+(F291*O293*Q293)</f>
        <v>4.1227999999999994E-2</v>
      </c>
      <c r="K291" s="47" t="s">
        <v>15</v>
      </c>
      <c r="L291" s="48" t="s">
        <v>108</v>
      </c>
      <c r="M291" s="48" t="s">
        <v>99</v>
      </c>
      <c r="N291" s="48" t="s">
        <v>100</v>
      </c>
      <c r="O291" s="48" t="s">
        <v>93</v>
      </c>
      <c r="P291" s="48" t="s">
        <v>120</v>
      </c>
      <c r="Q291" s="42" t="s">
        <v>16</v>
      </c>
      <c r="R291" s="11"/>
      <c r="S291" s="11"/>
      <c r="T291" s="11"/>
    </row>
    <row r="292" spans="1:23" ht="15.75">
      <c r="A292" s="1" t="s">
        <v>3</v>
      </c>
      <c r="B292" s="1" t="s">
        <v>41</v>
      </c>
      <c r="C292" s="1">
        <v>2.1399999999999998E-5</v>
      </c>
      <c r="D292" s="1">
        <v>1.42E-5</v>
      </c>
      <c r="E292" s="7">
        <v>5.7200000000000001E-5</v>
      </c>
      <c r="F292" s="7">
        <v>1.2E-5</v>
      </c>
      <c r="G292" s="7">
        <v>0</v>
      </c>
      <c r="H292" s="24">
        <f t="shared" si="40"/>
        <v>6.4341199999999987E-2</v>
      </c>
      <c r="K292" s="44" t="s">
        <v>102</v>
      </c>
      <c r="L292" s="38">
        <v>41</v>
      </c>
      <c r="M292" s="38">
        <v>40</v>
      </c>
      <c r="N292" s="38">
        <v>2</v>
      </c>
      <c r="O292" s="38">
        <v>2</v>
      </c>
      <c r="P292" s="38">
        <v>2</v>
      </c>
      <c r="Q292" s="44">
        <v>23</v>
      </c>
      <c r="R292" s="11"/>
      <c r="S292" s="11"/>
      <c r="T292" s="11"/>
      <c r="U292" s="11"/>
      <c r="V292" s="11"/>
      <c r="W292" s="11"/>
    </row>
    <row r="293" spans="1:23" ht="15.75">
      <c r="A293" s="1" t="s">
        <v>4</v>
      </c>
      <c r="B293" s="1" t="s">
        <v>41</v>
      </c>
      <c r="C293" s="1">
        <v>2.1399999999999998E-5</v>
      </c>
      <c r="D293" s="1">
        <v>1.42E-5</v>
      </c>
      <c r="E293" s="7">
        <v>5.7200000000000001E-5</v>
      </c>
      <c r="F293" s="7">
        <v>1.2E-5</v>
      </c>
      <c r="G293" s="7">
        <v>0</v>
      </c>
      <c r="H293" s="24">
        <f t="shared" si="40"/>
        <v>5.3622799999999998E-2</v>
      </c>
      <c r="K293" s="44" t="s">
        <v>103</v>
      </c>
      <c r="L293" s="38">
        <v>22</v>
      </c>
      <c r="M293" s="38">
        <v>40</v>
      </c>
      <c r="N293" s="38">
        <v>6</v>
      </c>
      <c r="O293" s="38">
        <v>41</v>
      </c>
      <c r="P293" s="38">
        <v>5</v>
      </c>
      <c r="Q293" s="44">
        <v>22</v>
      </c>
    </row>
    <row r="294" spans="1:23" ht="15.75">
      <c r="A294" s="1" t="s">
        <v>5</v>
      </c>
      <c r="B294" s="1" t="s">
        <v>41</v>
      </c>
      <c r="C294" s="1">
        <v>2.1399999999999998E-5</v>
      </c>
      <c r="D294" s="1">
        <v>1.42E-5</v>
      </c>
      <c r="E294" s="7">
        <v>5.7200000000000001E-5</v>
      </c>
      <c r="F294" s="7">
        <v>1.2E-5</v>
      </c>
      <c r="G294" s="7">
        <v>0</v>
      </c>
      <c r="H294" s="24">
        <f t="shared" si="40"/>
        <v>6.6276000000000002E-2</v>
      </c>
      <c r="K294" s="44" t="s">
        <v>104</v>
      </c>
      <c r="L294" s="38">
        <v>33</v>
      </c>
      <c r="M294" s="38">
        <v>80</v>
      </c>
      <c r="N294" s="38">
        <v>12</v>
      </c>
      <c r="O294" s="38">
        <v>33</v>
      </c>
      <c r="P294" s="38">
        <v>6</v>
      </c>
      <c r="Q294" s="44">
        <v>22</v>
      </c>
    </row>
    <row r="295" spans="1:23" ht="15.75">
      <c r="A295" s="1" t="s">
        <v>6</v>
      </c>
      <c r="B295" s="1" t="s">
        <v>41</v>
      </c>
      <c r="C295" s="1">
        <v>2.1399999999999998E-5</v>
      </c>
      <c r="D295" s="1">
        <v>1.42E-5</v>
      </c>
      <c r="E295" s="7">
        <v>5.7200000000000001E-5</v>
      </c>
      <c r="F295" s="7">
        <v>1.2E-5</v>
      </c>
      <c r="G295" s="7">
        <v>0</v>
      </c>
      <c r="H295" s="24">
        <f t="shared" si="40"/>
        <v>9.1247200000000001E-2</v>
      </c>
      <c r="K295" s="44" t="s">
        <v>105</v>
      </c>
      <c r="L295" s="38">
        <v>21</v>
      </c>
      <c r="M295" s="38">
        <v>52</v>
      </c>
      <c r="N295" s="38">
        <v>8</v>
      </c>
      <c r="O295" s="38">
        <v>66</v>
      </c>
      <c r="P295" s="38">
        <v>7</v>
      </c>
      <c r="Q295" s="44">
        <v>22</v>
      </c>
    </row>
    <row r="296" spans="1:23" ht="15.75">
      <c r="A296" s="2" t="s">
        <v>7</v>
      </c>
      <c r="B296" s="1"/>
      <c r="C296" s="1"/>
      <c r="D296" s="1"/>
      <c r="E296" s="1"/>
      <c r="F296" s="1"/>
      <c r="G296" s="1"/>
      <c r="H296" s="2">
        <f>SUM(H290:H295)</f>
        <v>0.35314259999999997</v>
      </c>
      <c r="K296" s="44" t="s">
        <v>106</v>
      </c>
      <c r="L296" s="38">
        <v>19</v>
      </c>
      <c r="M296" s="38">
        <v>122</v>
      </c>
      <c r="N296" s="38">
        <v>9</v>
      </c>
      <c r="O296" s="38">
        <v>55</v>
      </c>
      <c r="P296" s="38">
        <v>9</v>
      </c>
      <c r="Q296" s="44">
        <v>20</v>
      </c>
    </row>
    <row r="297" spans="1:23" ht="15.75">
      <c r="A297" s="1" t="s">
        <v>1</v>
      </c>
      <c r="B297" s="9" t="s">
        <v>42</v>
      </c>
      <c r="C297" s="8">
        <v>3.7000000000000002E-6</v>
      </c>
      <c r="D297" s="8">
        <v>2.5000000000000002E-6</v>
      </c>
      <c r="E297" s="8">
        <v>2.5000000000000002E-6</v>
      </c>
      <c r="F297" s="10">
        <v>1.5999999999999999E-6</v>
      </c>
      <c r="G297" s="10">
        <v>9.9999999999999995E-7</v>
      </c>
      <c r="H297" s="24">
        <f>(C297*L292*Q292)+(D297*M292*Q292)+(E297*N292*Q292)+(F297*O292*Q292)+(G297*P292*Q292)</f>
        <v>6.0236999999999999E-3</v>
      </c>
      <c r="K297" s="44" t="s">
        <v>107</v>
      </c>
      <c r="L297" s="38">
        <v>15</v>
      </c>
      <c r="M297" s="38">
        <v>123</v>
      </c>
      <c r="N297" s="38">
        <v>20</v>
      </c>
      <c r="O297" s="38">
        <v>78</v>
      </c>
      <c r="P297" s="38">
        <v>7</v>
      </c>
      <c r="Q297" s="44">
        <v>22</v>
      </c>
    </row>
    <row r="298" spans="1:23" ht="15.75">
      <c r="A298" s="1" t="s">
        <v>2</v>
      </c>
      <c r="B298" s="9" t="s">
        <v>42</v>
      </c>
      <c r="C298" s="8">
        <v>3.7000000000000002E-6</v>
      </c>
      <c r="D298" s="8">
        <v>2.5000000000000002E-6</v>
      </c>
      <c r="E298" s="8">
        <v>2.5000000000000002E-6</v>
      </c>
      <c r="F298" s="10">
        <v>1.5999999999999999E-6</v>
      </c>
      <c r="G298" s="10">
        <v>9.9999999999999995E-7</v>
      </c>
      <c r="H298" s="24">
        <f t="shared" ref="H298:H302" si="41">(C298*L293*Q293)+(D298*M293*Q293)+(E298*N293*Q293)+(F298*O293*Q293)+(G298*P293*Q293)</f>
        <v>5.8739999999999999E-3</v>
      </c>
    </row>
    <row r="299" spans="1:23" ht="15.75">
      <c r="A299" s="1" t="s">
        <v>3</v>
      </c>
      <c r="B299" s="9" t="s">
        <v>42</v>
      </c>
      <c r="C299" s="8">
        <v>3.7000000000000002E-6</v>
      </c>
      <c r="D299" s="8">
        <v>2.5000000000000002E-6</v>
      </c>
      <c r="E299" s="8">
        <v>2.5000000000000002E-6</v>
      </c>
      <c r="F299" s="10">
        <v>1.5999999999999999E-6</v>
      </c>
      <c r="G299" s="10">
        <v>9.9999999999999995E-7</v>
      </c>
      <c r="H299" s="24">
        <f t="shared" si="41"/>
        <v>9.0398000000000006E-3</v>
      </c>
    </row>
    <row r="300" spans="1:23" ht="15.75">
      <c r="A300" s="1" t="s">
        <v>4</v>
      </c>
      <c r="B300" s="9" t="s">
        <v>42</v>
      </c>
      <c r="C300" s="8">
        <v>3.7000000000000002E-6</v>
      </c>
      <c r="D300" s="8">
        <v>2.5000000000000002E-6</v>
      </c>
      <c r="E300" s="8">
        <v>2.5000000000000002E-6</v>
      </c>
      <c r="F300" s="10">
        <v>1.5999999999999999E-6</v>
      </c>
      <c r="G300" s="10">
        <v>9.9999999999999995E-7</v>
      </c>
      <c r="H300" s="24">
        <f t="shared" si="41"/>
        <v>7.4865999999999995E-3</v>
      </c>
    </row>
    <row r="301" spans="1:23" ht="15.75">
      <c r="A301" s="1" t="s">
        <v>5</v>
      </c>
      <c r="B301" s="9" t="s">
        <v>42</v>
      </c>
      <c r="C301" s="8">
        <v>3.7000000000000002E-6</v>
      </c>
      <c r="D301" s="8">
        <v>2.5000000000000002E-6</v>
      </c>
      <c r="E301" s="8">
        <v>2.5000000000000002E-6</v>
      </c>
      <c r="F301" s="10">
        <v>1.5999999999999999E-6</v>
      </c>
      <c r="G301" s="10">
        <v>9.9999999999999995E-7</v>
      </c>
      <c r="H301" s="24">
        <f t="shared" si="41"/>
        <v>9.8960000000000003E-3</v>
      </c>
    </row>
    <row r="302" spans="1:23" ht="15.75">
      <c r="A302" s="1" t="s">
        <v>6</v>
      </c>
      <c r="B302" s="9" t="s">
        <v>42</v>
      </c>
      <c r="C302" s="8">
        <v>3.7000000000000002E-6</v>
      </c>
      <c r="D302" s="8">
        <v>2.5000000000000002E-6</v>
      </c>
      <c r="E302" s="8">
        <v>2.5000000000000002E-6</v>
      </c>
      <c r="F302" s="10">
        <v>1.5999999999999999E-6</v>
      </c>
      <c r="G302" s="10">
        <v>9.9999999999999995E-7</v>
      </c>
      <c r="H302" s="24">
        <f t="shared" si="41"/>
        <v>1.1985600000000001E-2</v>
      </c>
    </row>
    <row r="303" spans="1:23" ht="15.75">
      <c r="A303" s="2" t="s">
        <v>7</v>
      </c>
      <c r="B303" s="1"/>
      <c r="C303" s="1"/>
      <c r="D303" s="1"/>
      <c r="E303" s="1"/>
      <c r="F303" s="1"/>
      <c r="G303" s="1"/>
      <c r="H303" s="2">
        <f>SUM(H297:H302)</f>
        <v>5.0305700000000002E-2</v>
      </c>
    </row>
    <row r="304" spans="1:23" ht="15.75">
      <c r="A304" s="1" t="s">
        <v>1</v>
      </c>
      <c r="B304" s="8" t="s">
        <v>43</v>
      </c>
      <c r="C304" s="8">
        <v>7.4999999999999993E-5</v>
      </c>
      <c r="D304" s="8">
        <v>3.7499999999999997E-5</v>
      </c>
      <c r="E304" s="8">
        <v>3.7499999999999997E-5</v>
      </c>
      <c r="F304" s="10">
        <v>3.0000000000000001E-5</v>
      </c>
      <c r="G304" s="10">
        <v>0</v>
      </c>
      <c r="H304" s="24">
        <f>(C304*L292*Q292)+(D304*M292*Q292)+(E304*N292*Q292)+(F304*O292*Q292)</f>
        <v>0.10833</v>
      </c>
    </row>
    <row r="305" spans="1:19" ht="15.75">
      <c r="A305" s="1" t="s">
        <v>2</v>
      </c>
      <c r="B305" s="8" t="s">
        <v>43</v>
      </c>
      <c r="C305" s="8">
        <v>7.4999999999999993E-5</v>
      </c>
      <c r="D305" s="8">
        <v>3.7499999999999997E-5</v>
      </c>
      <c r="E305" s="8">
        <v>3.7499999999999997E-5</v>
      </c>
      <c r="F305" s="10">
        <v>3.0000000000000001E-5</v>
      </c>
      <c r="G305" s="10">
        <v>0</v>
      </c>
      <c r="H305" s="24">
        <f t="shared" ref="H305:H309" si="42">(C305*L293*Q293)+(D305*M293*Q293)+(E305*N293*Q293)+(F305*O293*Q293)</f>
        <v>0.10130999999999998</v>
      </c>
    </row>
    <row r="306" spans="1:19" ht="15.75">
      <c r="A306" s="1" t="s">
        <v>3</v>
      </c>
      <c r="B306" s="8" t="s">
        <v>43</v>
      </c>
      <c r="C306" s="8">
        <v>7.4999999999999993E-5</v>
      </c>
      <c r="D306" s="8">
        <v>3.7499999999999997E-5</v>
      </c>
      <c r="E306" s="8">
        <v>3.7499999999999997E-5</v>
      </c>
      <c r="F306" s="10">
        <v>3.0000000000000001E-5</v>
      </c>
      <c r="G306" s="10">
        <v>0</v>
      </c>
      <c r="H306" s="24">
        <f t="shared" si="42"/>
        <v>0.15212999999999999</v>
      </c>
      <c r="M306" s="4"/>
      <c r="N306" s="4"/>
      <c r="O306" s="4"/>
      <c r="P306" s="4"/>
      <c r="Q306" s="4"/>
      <c r="R306" s="4"/>
      <c r="S306" s="4"/>
    </row>
    <row r="307" spans="1:19" ht="15.75">
      <c r="A307" s="1" t="s">
        <v>4</v>
      </c>
      <c r="B307" s="8" t="s">
        <v>43</v>
      </c>
      <c r="C307" s="8">
        <v>7.4999999999999993E-5</v>
      </c>
      <c r="D307" s="8">
        <v>3.7499999999999997E-5</v>
      </c>
      <c r="E307" s="8">
        <v>3.7499999999999997E-5</v>
      </c>
      <c r="F307" s="10">
        <v>3.0000000000000001E-5</v>
      </c>
      <c r="G307" s="10">
        <v>0</v>
      </c>
      <c r="H307" s="24">
        <f t="shared" si="42"/>
        <v>0.12770999999999999</v>
      </c>
      <c r="M307" s="4"/>
      <c r="N307" s="4"/>
      <c r="O307" s="4"/>
      <c r="P307" s="4"/>
      <c r="Q307" s="4"/>
      <c r="R307" s="4"/>
      <c r="S307" s="4"/>
    </row>
    <row r="308" spans="1:19" ht="15.75">
      <c r="A308" s="1" t="s">
        <v>5</v>
      </c>
      <c r="B308" s="8" t="s">
        <v>43</v>
      </c>
      <c r="C308" s="8">
        <v>7.4999999999999993E-5</v>
      </c>
      <c r="D308" s="8">
        <v>3.7499999999999997E-5</v>
      </c>
      <c r="E308" s="8">
        <v>3.7499999999999997E-5</v>
      </c>
      <c r="F308" s="10">
        <v>3.0000000000000001E-5</v>
      </c>
      <c r="G308" s="10">
        <v>0</v>
      </c>
      <c r="H308" s="24">
        <f t="shared" si="42"/>
        <v>0.15974999999999998</v>
      </c>
      <c r="M308" s="4"/>
      <c r="N308" s="4"/>
      <c r="O308" s="4"/>
      <c r="P308" s="4"/>
      <c r="Q308" s="4"/>
      <c r="R308" s="4"/>
      <c r="S308" s="4"/>
    </row>
    <row r="309" spans="1:19" ht="15.75">
      <c r="A309" s="1" t="s">
        <v>6</v>
      </c>
      <c r="B309" s="8" t="s">
        <v>43</v>
      </c>
      <c r="C309" s="8">
        <v>7.4999999999999993E-5</v>
      </c>
      <c r="D309" s="8">
        <v>3.7499999999999997E-5</v>
      </c>
      <c r="E309" s="8">
        <v>3.7499999999999997E-5</v>
      </c>
      <c r="F309" s="10">
        <v>3.0000000000000001E-5</v>
      </c>
      <c r="G309" s="10">
        <v>0</v>
      </c>
      <c r="H309" s="24">
        <f t="shared" si="42"/>
        <v>0.19420499999999996</v>
      </c>
    </row>
    <row r="310" spans="1:19" ht="15.75">
      <c r="A310" s="2" t="s">
        <v>7</v>
      </c>
      <c r="B310" s="1"/>
      <c r="C310" s="1"/>
      <c r="D310" s="1"/>
      <c r="E310" s="1"/>
      <c r="F310" s="1"/>
      <c r="G310" s="1"/>
      <c r="H310" s="2">
        <f>SUM(H304:H309)</f>
        <v>0.84343499999999993</v>
      </c>
    </row>
    <row r="311" spans="1:19" ht="15.75">
      <c r="A311" s="1" t="s">
        <v>1</v>
      </c>
      <c r="B311" s="8" t="s">
        <v>44</v>
      </c>
      <c r="C311" s="8">
        <v>0.36599999999999999</v>
      </c>
      <c r="D311" s="8">
        <v>0.32850000000000001</v>
      </c>
      <c r="E311" s="8">
        <v>0.23949999999999999</v>
      </c>
      <c r="F311" s="8">
        <v>0.29249999999999998</v>
      </c>
      <c r="G311" s="8">
        <v>0.17769499999999999</v>
      </c>
      <c r="H311" s="24">
        <f>(C311*L292*Q292)+(D311*M292*Q292)+(E311*N292*Q292)+(F311*O292*Q292)+(G311*P292*Q292)</f>
        <v>680.00397000000021</v>
      </c>
      <c r="K311" s="17" t="s">
        <v>98</v>
      </c>
      <c r="L311" s="50" t="s">
        <v>97</v>
      </c>
      <c r="M311" s="51"/>
      <c r="N311" s="51"/>
      <c r="O311" s="51"/>
      <c r="P311" s="51"/>
      <c r="Q311" s="52"/>
      <c r="R311" s="17" t="s">
        <v>11</v>
      </c>
    </row>
    <row r="312" spans="1:19" ht="15.75">
      <c r="A312" s="1" t="s">
        <v>2</v>
      </c>
      <c r="B312" s="8" t="s">
        <v>44</v>
      </c>
      <c r="C312" s="8">
        <v>0.36599999999999999</v>
      </c>
      <c r="D312" s="8">
        <v>0.32850000000000001</v>
      </c>
      <c r="E312" s="8">
        <v>0.23949999999999999</v>
      </c>
      <c r="F312" s="8">
        <v>0.29249999999999998</v>
      </c>
      <c r="G312" s="8">
        <v>0.17769499999999999</v>
      </c>
      <c r="H312" s="24">
        <f t="shared" ref="H312:H316" si="43">(C312*L293*Q293)+(D312*M293*Q293)+(E312*N293*Q293)+(F312*O293*Q293)+(G312*P293*Q293)</f>
        <v>781.21945000000005</v>
      </c>
      <c r="K312" s="16">
        <v>6</v>
      </c>
      <c r="L312" s="53">
        <v>0.12</v>
      </c>
      <c r="M312" s="54"/>
      <c r="N312" s="54"/>
      <c r="O312" s="54"/>
      <c r="P312" s="54"/>
      <c r="Q312" s="52"/>
      <c r="R312" s="21">
        <f>K312/L312</f>
        <v>50</v>
      </c>
    </row>
    <row r="313" spans="1:19" ht="15.75">
      <c r="A313" s="1" t="s">
        <v>3</v>
      </c>
      <c r="B313" s="8" t="s">
        <v>44</v>
      </c>
      <c r="C313" s="8">
        <v>0.36599999999999999</v>
      </c>
      <c r="D313" s="8">
        <v>0.32850000000000001</v>
      </c>
      <c r="E313" s="8">
        <v>0.23949999999999999</v>
      </c>
      <c r="F313" s="8">
        <v>0.29249999999999998</v>
      </c>
      <c r="G313" s="8">
        <v>0.17769499999999999</v>
      </c>
      <c r="H313" s="24">
        <f t="shared" si="43"/>
        <v>1142.9147400000002</v>
      </c>
      <c r="R313" s="22">
        <f>H317-R312</f>
        <v>6575.10232</v>
      </c>
    </row>
    <row r="314" spans="1:19" ht="15.75">
      <c r="A314" s="1" t="s">
        <v>4</v>
      </c>
      <c r="B314" s="8" t="s">
        <v>44</v>
      </c>
      <c r="C314" s="8">
        <v>0.36599999999999999</v>
      </c>
      <c r="D314" s="8">
        <v>0.32850000000000001</v>
      </c>
      <c r="E314" s="8">
        <v>0.23949999999999999</v>
      </c>
      <c r="F314" s="8">
        <v>0.29249999999999998</v>
      </c>
      <c r="G314" s="8">
        <v>0.17769499999999999</v>
      </c>
      <c r="H314" s="24">
        <f t="shared" si="43"/>
        <v>1039.12303</v>
      </c>
    </row>
    <row r="315" spans="1:19" ht="15.75">
      <c r="A315" s="1" t="s">
        <v>5</v>
      </c>
      <c r="B315" s="8" t="s">
        <v>44</v>
      </c>
      <c r="C315" s="8">
        <v>0.36599999999999999</v>
      </c>
      <c r="D315" s="8">
        <v>0.32850000000000001</v>
      </c>
      <c r="E315" s="8">
        <v>0.23949999999999999</v>
      </c>
      <c r="F315" s="8">
        <v>0.29249999999999998</v>
      </c>
      <c r="G315" s="8">
        <v>0.17769499999999999</v>
      </c>
      <c r="H315" s="24">
        <f t="shared" si="43"/>
        <v>1337.4651000000001</v>
      </c>
    </row>
    <row r="316" spans="1:19" ht="15.75">
      <c r="A316" s="1" t="s">
        <v>6</v>
      </c>
      <c r="B316" s="8" t="s">
        <v>44</v>
      </c>
      <c r="C316" s="8">
        <v>0.36599999999999999</v>
      </c>
      <c r="D316" s="8">
        <v>0.32850000000000001</v>
      </c>
      <c r="E316" s="8">
        <v>0.23949999999999999</v>
      </c>
      <c r="F316" s="8">
        <v>0.29249999999999998</v>
      </c>
      <c r="G316" s="8">
        <v>0.17769499999999999</v>
      </c>
      <c r="H316" s="24">
        <f t="shared" si="43"/>
        <v>1644.3760299999999</v>
      </c>
    </row>
    <row r="317" spans="1:19" ht="15.75">
      <c r="A317" s="2" t="s">
        <v>7</v>
      </c>
      <c r="B317" s="1"/>
      <c r="C317" s="1"/>
      <c r="D317" s="1"/>
      <c r="E317" s="1"/>
      <c r="F317" s="1"/>
      <c r="G317" s="1"/>
      <c r="H317" s="2">
        <f>SUM(H311:H316)</f>
        <v>6625.10232</v>
      </c>
    </row>
    <row r="318" spans="1:19" ht="15.75">
      <c r="A318" s="1" t="s">
        <v>1</v>
      </c>
      <c r="B318" s="8" t="s">
        <v>117</v>
      </c>
      <c r="C318" s="8">
        <v>0.10299999999999999</v>
      </c>
      <c r="D318" s="8">
        <v>0.10299999999999999</v>
      </c>
      <c r="E318" s="8">
        <v>0.10299999999999999</v>
      </c>
      <c r="F318" s="8">
        <v>8.2400000000000001E-2</v>
      </c>
      <c r="G318" s="8">
        <v>0</v>
      </c>
      <c r="H318" s="24">
        <f>(C318*L292*Q292)+(D318*M292*Q292)+(E318*N292*Q292)+(F318*O292*Q292)</f>
        <v>200.41740000000001</v>
      </c>
      <c r="I318" s="22">
        <f>H317-R312</f>
        <v>6575.10232</v>
      </c>
      <c r="J318" s="22"/>
      <c r="K318" s="17" t="s">
        <v>94</v>
      </c>
      <c r="L318" s="17" t="s">
        <v>96</v>
      </c>
    </row>
    <row r="319" spans="1:19" ht="15.75">
      <c r="A319" s="1" t="s">
        <v>2</v>
      </c>
      <c r="B319" s="8" t="s">
        <v>117</v>
      </c>
      <c r="C319" s="8">
        <v>0.10299999999999999</v>
      </c>
      <c r="D319" s="8">
        <v>0.10299999999999999</v>
      </c>
      <c r="E319" s="8">
        <v>0.10299999999999999</v>
      </c>
      <c r="F319" s="8">
        <v>8.2400000000000001E-2</v>
      </c>
      <c r="G319" s="8">
        <v>0</v>
      </c>
      <c r="H319" s="24">
        <f t="shared" ref="H319:H323" si="44">(C319*L293*Q293)+(D319*M293*Q293)+(E319*N293*Q293)+(F319*O293*Q293)</f>
        <v>228.4128</v>
      </c>
      <c r="K319" s="16">
        <v>10</v>
      </c>
      <c r="L319" s="18">
        <f>(H324*K319)/100</f>
        <v>197.41597999999999</v>
      </c>
    </row>
    <row r="320" spans="1:19" ht="15.75">
      <c r="A320" s="1" t="s">
        <v>3</v>
      </c>
      <c r="B320" s="8" t="s">
        <v>117</v>
      </c>
      <c r="C320" s="8">
        <v>0.10299999999999999</v>
      </c>
      <c r="D320" s="8">
        <v>0.10299999999999999</v>
      </c>
      <c r="E320" s="8">
        <v>0.10299999999999999</v>
      </c>
      <c r="F320" s="8">
        <v>8.2400000000000001E-2</v>
      </c>
      <c r="G320" s="8">
        <v>0</v>
      </c>
      <c r="H320" s="24">
        <f t="shared" si="44"/>
        <v>343.07240000000002</v>
      </c>
      <c r="K320" s="16">
        <v>30</v>
      </c>
      <c r="L320" s="18">
        <f>(H324*K320)/100</f>
        <v>592.24793999999997</v>
      </c>
    </row>
    <row r="321" spans="1:12" ht="15.75">
      <c r="A321" s="1" t="s">
        <v>4</v>
      </c>
      <c r="B321" s="8" t="s">
        <v>117</v>
      </c>
      <c r="C321" s="8">
        <v>0.10299999999999999</v>
      </c>
      <c r="D321" s="8">
        <v>0.10299999999999999</v>
      </c>
      <c r="E321" s="8">
        <v>0.10299999999999999</v>
      </c>
      <c r="F321" s="8">
        <v>8.2400000000000001E-2</v>
      </c>
      <c r="G321" s="8">
        <v>0</v>
      </c>
      <c r="H321" s="24">
        <f t="shared" si="44"/>
        <v>303.19079999999997</v>
      </c>
      <c r="K321" s="16">
        <v>30</v>
      </c>
      <c r="L321" s="18">
        <f>(H324*K321)/100</f>
        <v>592.24793999999997</v>
      </c>
    </row>
    <row r="322" spans="1:12" ht="15.75">
      <c r="A322" s="1" t="s">
        <v>5</v>
      </c>
      <c r="B322" s="8" t="s">
        <v>117</v>
      </c>
      <c r="C322" s="8">
        <v>0.10299999999999999</v>
      </c>
      <c r="D322" s="8">
        <v>0.10299999999999999</v>
      </c>
      <c r="E322" s="8">
        <v>0.10299999999999999</v>
      </c>
      <c r="F322" s="8">
        <v>8.2400000000000001E-2</v>
      </c>
      <c r="G322" s="8">
        <v>0</v>
      </c>
      <c r="H322" s="24">
        <f t="shared" si="44"/>
        <v>399.64</v>
      </c>
      <c r="K322" s="16">
        <v>30</v>
      </c>
      <c r="L322" s="18">
        <f>(H324*K322)/100</f>
        <v>592.24793999999997</v>
      </c>
    </row>
    <row r="323" spans="1:12" ht="15.75">
      <c r="A323" s="1" t="s">
        <v>6</v>
      </c>
      <c r="B323" s="8" t="s">
        <v>117</v>
      </c>
      <c r="C323" s="8">
        <v>0.10299999999999999</v>
      </c>
      <c r="D323" s="8">
        <v>0.10299999999999999</v>
      </c>
      <c r="E323" s="8">
        <v>0.10299999999999999</v>
      </c>
      <c r="F323" s="8">
        <v>8.2400000000000001E-2</v>
      </c>
      <c r="G323" s="8">
        <v>0</v>
      </c>
      <c r="H323" s="24">
        <f t="shared" si="44"/>
        <v>499.42639999999994</v>
      </c>
      <c r="L323" s="22">
        <f>L319+L320+L321+L322</f>
        <v>1974.1597999999999</v>
      </c>
    </row>
    <row r="324" spans="1:12" ht="15.75">
      <c r="A324" s="2" t="s">
        <v>7</v>
      </c>
      <c r="B324" s="1"/>
      <c r="C324" s="1"/>
      <c r="D324" s="1"/>
      <c r="E324" s="1"/>
      <c r="F324" s="1"/>
      <c r="G324" s="1"/>
      <c r="H324" s="2">
        <f>SUM(H318:H323)</f>
        <v>1974.1597999999999</v>
      </c>
      <c r="I324" s="12">
        <f>H324/0.5</f>
        <v>3948.3195999999998</v>
      </c>
      <c r="J324" s="12"/>
    </row>
    <row r="325" spans="1:12" ht="15.75">
      <c r="A325" s="1" t="s">
        <v>1</v>
      </c>
      <c r="B325" s="8" t="s">
        <v>45</v>
      </c>
      <c r="C325" s="8">
        <v>1.14E-2</v>
      </c>
      <c r="D325" s="8">
        <v>1.0449999999999999E-2</v>
      </c>
      <c r="E325" s="8">
        <v>8.2500000000000004E-3</v>
      </c>
      <c r="F325" s="8">
        <v>8.5500000000000003E-3</v>
      </c>
      <c r="G325" s="8">
        <v>0</v>
      </c>
      <c r="H325" s="24">
        <f>(C325*L292*Q292)+(M292*D325*Q292)+(E325*N292*Q292)+(F325*O292*Q292)</f>
        <v>21.137</v>
      </c>
      <c r="I325" s="12"/>
      <c r="J325" s="12"/>
    </row>
    <row r="326" spans="1:12" ht="15.75">
      <c r="A326" s="1" t="s">
        <v>2</v>
      </c>
      <c r="B326" s="8" t="s">
        <v>45</v>
      </c>
      <c r="C326" s="8">
        <v>1.14E-2</v>
      </c>
      <c r="D326" s="8">
        <v>1.0449999999999999E-2</v>
      </c>
      <c r="E326" s="8">
        <v>8.2500000000000004E-3</v>
      </c>
      <c r="F326" s="8">
        <v>8.5500000000000003E-3</v>
      </c>
      <c r="G326" s="8">
        <v>0</v>
      </c>
      <c r="H326" s="24">
        <f t="shared" ref="H326:H330" si="45">(C326*L293*Q293)+(M293*D326*Q293)+(E326*N293*Q293)+(F326*O293*Q293)</f>
        <v>23.514700000000001</v>
      </c>
    </row>
    <row r="327" spans="1:12" ht="15.75">
      <c r="A327" s="1" t="s">
        <v>3</v>
      </c>
      <c r="B327" s="8" t="s">
        <v>45</v>
      </c>
      <c r="C327" s="8">
        <v>1.14E-2</v>
      </c>
      <c r="D327" s="8">
        <v>1.0449999999999999E-2</v>
      </c>
      <c r="E327" s="8">
        <v>8.2500000000000004E-3</v>
      </c>
      <c r="F327" s="8">
        <v>8.5500000000000003E-3</v>
      </c>
      <c r="G327" s="8">
        <v>0</v>
      </c>
      <c r="H327" s="24">
        <f t="shared" si="45"/>
        <v>35.053699999999999</v>
      </c>
    </row>
    <row r="328" spans="1:12" ht="15.75">
      <c r="A328" s="1" t="s">
        <v>4</v>
      </c>
      <c r="B328" s="8" t="s">
        <v>45</v>
      </c>
      <c r="C328" s="8">
        <v>1.14E-2</v>
      </c>
      <c r="D328" s="8">
        <v>1.0449999999999999E-2</v>
      </c>
      <c r="E328" s="8">
        <v>8.2500000000000004E-3</v>
      </c>
      <c r="F328" s="8">
        <v>8.5500000000000003E-3</v>
      </c>
      <c r="G328" s="8">
        <v>0</v>
      </c>
      <c r="H328" s="24">
        <f t="shared" si="45"/>
        <v>31.088200000000001</v>
      </c>
    </row>
    <row r="329" spans="1:12" ht="15.75">
      <c r="A329" s="1" t="s">
        <v>5</v>
      </c>
      <c r="B329" s="8" t="s">
        <v>45</v>
      </c>
      <c r="C329" s="8">
        <v>1.14E-2</v>
      </c>
      <c r="D329" s="8">
        <v>1.0449999999999999E-2</v>
      </c>
      <c r="E329" s="8">
        <v>8.2500000000000004E-3</v>
      </c>
      <c r="F329" s="8">
        <v>8.5500000000000003E-3</v>
      </c>
      <c r="G329" s="8">
        <v>0</v>
      </c>
      <c r="H329" s="24">
        <f t="shared" si="45"/>
        <v>40.72</v>
      </c>
    </row>
    <row r="330" spans="1:12" ht="15.75">
      <c r="A330" s="1" t="s">
        <v>6</v>
      </c>
      <c r="B330" s="8" t="s">
        <v>45</v>
      </c>
      <c r="C330" s="8">
        <v>1.14E-2</v>
      </c>
      <c r="D330" s="8">
        <v>1.0449999999999999E-2</v>
      </c>
      <c r="E330" s="8">
        <v>8.2500000000000004E-3</v>
      </c>
      <c r="F330" s="8">
        <v>8.5500000000000003E-3</v>
      </c>
      <c r="G330" s="8">
        <v>0</v>
      </c>
      <c r="H330" s="24">
        <f t="shared" si="45"/>
        <v>50.341499999999996</v>
      </c>
    </row>
    <row r="331" spans="1:12" ht="15.75">
      <c r="A331" s="2" t="s">
        <v>7</v>
      </c>
      <c r="B331" s="1"/>
      <c r="C331" s="1"/>
      <c r="D331" s="1"/>
      <c r="E331" s="1"/>
      <c r="F331" s="1"/>
      <c r="G331" s="1"/>
      <c r="H331" s="2">
        <f>SUM(H325:H330)</f>
        <v>201.85509999999999</v>
      </c>
      <c r="I331" s="12">
        <f>H331/0.4</f>
        <v>504.63774999999998</v>
      </c>
      <c r="J331" s="12"/>
    </row>
    <row r="332" spans="1:12" ht="15.75">
      <c r="A332" s="1" t="s">
        <v>1</v>
      </c>
      <c r="B332" s="8" t="s">
        <v>46</v>
      </c>
      <c r="C332" s="8">
        <v>5.7000000000000002E-2</v>
      </c>
      <c r="D332" s="8">
        <v>3.8545000000000003E-2</v>
      </c>
      <c r="E332" s="8">
        <v>3.0447999999999999E-2</v>
      </c>
      <c r="F332" s="8">
        <v>2.8753999999999998E-2</v>
      </c>
      <c r="G332" s="8">
        <v>1.14E-2</v>
      </c>
      <c r="H332" s="24">
        <f>(C332*L353*Q353)+(D332*M353*Q353)+(E332*N353*Q353)+(F332*O353*Q353)+(G332*P353*Q353)</f>
        <v>92.460092000000003</v>
      </c>
      <c r="I332" s="12"/>
      <c r="J332" s="12"/>
    </row>
    <row r="333" spans="1:12" ht="15.75">
      <c r="A333" s="1" t="s">
        <v>2</v>
      </c>
      <c r="B333" s="8" t="s">
        <v>46</v>
      </c>
      <c r="C333" s="8">
        <v>5.7000000000000002E-2</v>
      </c>
      <c r="D333" s="8">
        <v>3.8545000000000003E-2</v>
      </c>
      <c r="E333" s="8">
        <v>3.0447999999999999E-2</v>
      </c>
      <c r="F333" s="8">
        <v>2.8753999999999998E-2</v>
      </c>
      <c r="G333" s="8">
        <v>1.14E-2</v>
      </c>
      <c r="H333" s="24">
        <f t="shared" ref="H333:H337" si="46">(C333*L354*Q354)+(D333*M354*Q354)+(E333*N354*Q354)+(F333*O354*Q354)+(G333*P354*Q354)</f>
        <v>92.716844000000009</v>
      </c>
    </row>
    <row r="334" spans="1:12" ht="15.75">
      <c r="A334" s="1" t="s">
        <v>3</v>
      </c>
      <c r="B334" s="8" t="s">
        <v>46</v>
      </c>
      <c r="C334" s="8">
        <v>5.7000000000000002E-2</v>
      </c>
      <c r="D334" s="8">
        <v>3.8545000000000003E-2</v>
      </c>
      <c r="E334" s="8">
        <v>3.0447999999999999E-2</v>
      </c>
      <c r="F334" s="8">
        <v>2.8753999999999998E-2</v>
      </c>
      <c r="G334" s="8">
        <v>1.14E-2</v>
      </c>
      <c r="H334" s="24">
        <f t="shared" si="46"/>
        <v>139.63967600000001</v>
      </c>
    </row>
    <row r="335" spans="1:12" ht="15.75">
      <c r="A335" s="1" t="s">
        <v>4</v>
      </c>
      <c r="B335" s="8" t="s">
        <v>46</v>
      </c>
      <c r="C335" s="8">
        <v>5.7000000000000002E-2</v>
      </c>
      <c r="D335" s="8">
        <v>3.8545000000000003E-2</v>
      </c>
      <c r="E335" s="8">
        <v>3.0447999999999999E-2</v>
      </c>
      <c r="F335" s="8">
        <v>2.8753999999999998E-2</v>
      </c>
      <c r="G335" s="8">
        <v>1.14E-2</v>
      </c>
      <c r="H335" s="24">
        <f t="shared" si="46"/>
        <v>119.294736</v>
      </c>
    </row>
    <row r="336" spans="1:12" ht="15.75">
      <c r="A336" s="1" t="s">
        <v>5</v>
      </c>
      <c r="B336" s="8" t="s">
        <v>46</v>
      </c>
      <c r="C336" s="8">
        <v>5.7000000000000002E-2</v>
      </c>
      <c r="D336" s="8">
        <v>3.8545000000000003E-2</v>
      </c>
      <c r="E336" s="8">
        <v>3.0447999999999999E-2</v>
      </c>
      <c r="F336" s="8">
        <v>2.8753999999999998E-2</v>
      </c>
      <c r="G336" s="8">
        <v>1.14E-2</v>
      </c>
      <c r="H336" s="24">
        <f t="shared" si="46"/>
        <v>154.87183999999999</v>
      </c>
    </row>
    <row r="337" spans="1:17" ht="15.75">
      <c r="A337" s="1" t="s">
        <v>6</v>
      </c>
      <c r="B337" s="8" t="s">
        <v>46</v>
      </c>
      <c r="C337" s="8">
        <v>5.7000000000000002E-2</v>
      </c>
      <c r="D337" s="8">
        <v>3.8545000000000003E-2</v>
      </c>
      <c r="E337" s="8">
        <v>3.0447999999999999E-2</v>
      </c>
      <c r="F337" s="8">
        <v>2.8753999999999998E-2</v>
      </c>
      <c r="G337" s="8">
        <v>1.14E-2</v>
      </c>
      <c r="H337" s="24">
        <f t="shared" si="46"/>
        <v>187.60735399999999</v>
      </c>
    </row>
    <row r="338" spans="1:17" ht="15.75">
      <c r="A338" s="2" t="s">
        <v>7</v>
      </c>
      <c r="B338" s="1"/>
      <c r="C338" s="1"/>
      <c r="D338" s="1"/>
      <c r="E338" s="1"/>
      <c r="F338" s="1"/>
      <c r="G338" s="1"/>
      <c r="H338" s="2">
        <f>SUM(H332:H337)</f>
        <v>786.59054200000003</v>
      </c>
    </row>
    <row r="339" spans="1:17" ht="15.75">
      <c r="A339" s="1" t="s">
        <v>1</v>
      </c>
      <c r="B339" s="8" t="s">
        <v>69</v>
      </c>
      <c r="C339" s="8">
        <v>8.8267999999999999E-2</v>
      </c>
      <c r="D339" s="8">
        <v>5.6425000000000003E-2</v>
      </c>
      <c r="E339" s="8">
        <v>4.5026999999999998E-2</v>
      </c>
      <c r="F339" s="8">
        <v>5.1789000000000002E-2</v>
      </c>
      <c r="G339" s="8">
        <v>0</v>
      </c>
      <c r="H339" s="24">
        <f>(C339*L353*Q353)+(D339*M353*Q353)+(E339*N353*Q353)+(F339*O353*Q353)</f>
        <v>139.60126</v>
      </c>
    </row>
    <row r="340" spans="1:17" ht="15.75">
      <c r="A340" s="1" t="s">
        <v>2</v>
      </c>
      <c r="B340" s="8" t="s">
        <v>69</v>
      </c>
      <c r="C340" s="8">
        <v>8.8267999999999999E-2</v>
      </c>
      <c r="D340" s="8">
        <v>5.6425000000000003E-2</v>
      </c>
      <c r="E340" s="8">
        <v>4.5026999999999998E-2</v>
      </c>
      <c r="F340" s="8">
        <v>5.1789000000000002E-2</v>
      </c>
      <c r="G340" s="8">
        <v>0</v>
      </c>
      <c r="H340" s="24">
        <f t="shared" ref="H340:H344" si="47">(C340*L354*Q354)+(D340*M354*Q354)+(E340*N354*Q354)+(F340*O354*Q354)</f>
        <v>145.03295400000002</v>
      </c>
    </row>
    <row r="341" spans="1:17" ht="15.75">
      <c r="A341" s="1" t="s">
        <v>3</v>
      </c>
      <c r="B341" s="8" t="s">
        <v>69</v>
      </c>
      <c r="C341" s="8">
        <v>8.8267999999999999E-2</v>
      </c>
      <c r="D341" s="8">
        <v>5.6425000000000003E-2</v>
      </c>
      <c r="E341" s="8">
        <v>4.5026999999999998E-2</v>
      </c>
      <c r="F341" s="8">
        <v>5.1789000000000002E-2</v>
      </c>
      <c r="G341" s="8">
        <v>0</v>
      </c>
      <c r="H341" s="24">
        <f t="shared" si="47"/>
        <v>212.87651</v>
      </c>
    </row>
    <row r="342" spans="1:17" ht="15.75">
      <c r="A342" s="1" t="s">
        <v>4</v>
      </c>
      <c r="B342" s="8" t="s">
        <v>69</v>
      </c>
      <c r="C342" s="8">
        <v>8.8267999999999999E-2</v>
      </c>
      <c r="D342" s="8">
        <v>5.6425000000000003E-2</v>
      </c>
      <c r="E342" s="8">
        <v>4.5026999999999998E-2</v>
      </c>
      <c r="F342" s="8">
        <v>5.1789000000000002E-2</v>
      </c>
      <c r="G342" s="8">
        <v>0</v>
      </c>
      <c r="H342" s="24">
        <f t="shared" si="47"/>
        <v>188.45239600000002</v>
      </c>
    </row>
    <row r="343" spans="1:17" ht="15.75">
      <c r="A343" s="1" t="s">
        <v>5</v>
      </c>
      <c r="B343" s="8" t="s">
        <v>69</v>
      </c>
      <c r="C343" s="8">
        <v>8.8267999999999999E-2</v>
      </c>
      <c r="D343" s="8">
        <v>5.6425000000000003E-2</v>
      </c>
      <c r="E343" s="8">
        <v>4.5026999999999998E-2</v>
      </c>
      <c r="F343" s="8">
        <v>5.1789000000000002E-2</v>
      </c>
      <c r="G343" s="8">
        <v>0</v>
      </c>
      <c r="H343" s="24">
        <f t="shared" si="47"/>
        <v>236.29160000000002</v>
      </c>
    </row>
    <row r="344" spans="1:17" ht="15.75">
      <c r="A344" s="1" t="s">
        <v>6</v>
      </c>
      <c r="B344" s="8" t="s">
        <v>69</v>
      </c>
      <c r="C344" s="8">
        <v>8.8267999999999999E-2</v>
      </c>
      <c r="D344" s="8">
        <v>5.6425000000000003E-2</v>
      </c>
      <c r="E344" s="8">
        <v>4.5026999999999998E-2</v>
      </c>
      <c r="F344" s="8">
        <v>5.1789000000000002E-2</v>
      </c>
      <c r="G344" s="8">
        <v>0</v>
      </c>
      <c r="H344" s="24">
        <f t="shared" si="47"/>
        <v>290.49629400000003</v>
      </c>
    </row>
    <row r="345" spans="1:17" ht="15.75">
      <c r="A345" s="2" t="s">
        <v>7</v>
      </c>
      <c r="B345" s="1"/>
      <c r="C345" s="1"/>
      <c r="D345" s="1"/>
      <c r="E345" s="1"/>
      <c r="F345" s="1"/>
      <c r="G345" s="1"/>
      <c r="H345" s="2">
        <f>SUM(H339:H344)</f>
        <v>1212.7510140000002</v>
      </c>
    </row>
    <row r="346" spans="1:17" ht="15.75">
      <c r="A346" s="1" t="s">
        <v>1</v>
      </c>
      <c r="B346" s="1" t="s">
        <v>68</v>
      </c>
      <c r="C346" s="1"/>
      <c r="D346" s="1"/>
      <c r="E346" s="1"/>
      <c r="F346" s="1"/>
      <c r="G346" s="1"/>
      <c r="H346" s="1">
        <f t="shared" ref="H346:H351" si="48">(C346*Q351*T351)+(D346*R351*T351)+(E346*S351*T351)</f>
        <v>0</v>
      </c>
    </row>
    <row r="347" spans="1:17" ht="15.75">
      <c r="A347" s="1" t="s">
        <v>2</v>
      </c>
      <c r="B347" s="1" t="s">
        <v>68</v>
      </c>
      <c r="C347" s="1"/>
      <c r="D347" s="1"/>
      <c r="E347" s="1"/>
      <c r="F347" s="1"/>
      <c r="G347" s="1"/>
      <c r="H347" s="1"/>
    </row>
    <row r="348" spans="1:17" ht="15.75">
      <c r="A348" s="1" t="s">
        <v>3</v>
      </c>
      <c r="B348" s="1" t="s">
        <v>68</v>
      </c>
      <c r="C348" s="1"/>
      <c r="D348" s="1"/>
      <c r="E348" s="1"/>
      <c r="F348" s="1"/>
      <c r="G348" s="1"/>
      <c r="H348" s="1">
        <f t="shared" si="48"/>
        <v>0</v>
      </c>
    </row>
    <row r="349" spans="1:17" ht="15.75">
      <c r="A349" s="1" t="s">
        <v>4</v>
      </c>
      <c r="B349" s="1" t="s">
        <v>68</v>
      </c>
      <c r="C349" s="1"/>
      <c r="D349" s="1"/>
      <c r="E349" s="1"/>
      <c r="F349" s="1"/>
      <c r="G349" s="1"/>
      <c r="H349" s="1">
        <f t="shared" si="48"/>
        <v>0</v>
      </c>
    </row>
    <row r="350" spans="1:17" ht="15.75">
      <c r="A350" s="1" t="s">
        <v>5</v>
      </c>
      <c r="B350" s="1" t="s">
        <v>68</v>
      </c>
      <c r="C350" s="1"/>
      <c r="D350" s="1"/>
      <c r="E350" s="1"/>
      <c r="F350" s="1"/>
      <c r="G350" s="1"/>
      <c r="H350" s="1">
        <f t="shared" si="48"/>
        <v>0</v>
      </c>
    </row>
    <row r="351" spans="1:17" ht="15.75">
      <c r="A351" s="1" t="s">
        <v>6</v>
      </c>
      <c r="B351" s="1" t="s">
        <v>68</v>
      </c>
      <c r="C351" s="1"/>
      <c r="D351" s="1"/>
      <c r="E351" s="1"/>
      <c r="F351" s="1"/>
      <c r="G351" s="1"/>
      <c r="H351" s="1">
        <f t="shared" si="48"/>
        <v>0</v>
      </c>
    </row>
    <row r="352" spans="1:17" ht="15.75">
      <c r="A352" s="2" t="s">
        <v>7</v>
      </c>
      <c r="B352" s="1"/>
      <c r="C352" s="1"/>
      <c r="D352" s="1"/>
      <c r="E352" s="1"/>
      <c r="F352" s="1"/>
      <c r="G352" s="1"/>
      <c r="H352" s="2">
        <f>SUM(H346:H351)</f>
        <v>0</v>
      </c>
      <c r="K352" s="47" t="s">
        <v>15</v>
      </c>
      <c r="L352" s="48" t="s">
        <v>108</v>
      </c>
      <c r="M352" s="48" t="s">
        <v>99</v>
      </c>
      <c r="N352" s="48" t="s">
        <v>100</v>
      </c>
      <c r="O352" s="48" t="s">
        <v>93</v>
      </c>
      <c r="P352" s="48" t="s">
        <v>120</v>
      </c>
      <c r="Q352" s="42" t="s">
        <v>16</v>
      </c>
    </row>
    <row r="353" spans="1:20" ht="15.75">
      <c r="A353" s="1" t="s">
        <v>1</v>
      </c>
      <c r="B353" s="1" t="s">
        <v>77</v>
      </c>
      <c r="C353" s="1"/>
      <c r="D353" s="1"/>
      <c r="E353" s="1"/>
      <c r="F353" s="1"/>
      <c r="G353" s="1"/>
      <c r="H353" s="1">
        <f t="shared" ref="H353:H358" si="49">(C353*Q351*T351)+(D353*R351*T351)+(E353*S351*T351)</f>
        <v>0</v>
      </c>
      <c r="K353" s="44" t="s">
        <v>102</v>
      </c>
      <c r="L353" s="38">
        <v>41</v>
      </c>
      <c r="M353" s="38">
        <v>40</v>
      </c>
      <c r="N353" s="38">
        <v>2</v>
      </c>
      <c r="O353" s="38">
        <v>2</v>
      </c>
      <c r="P353" s="38">
        <v>2</v>
      </c>
      <c r="Q353" s="44">
        <v>23</v>
      </c>
    </row>
    <row r="354" spans="1:20" ht="15.75">
      <c r="A354" s="1" t="s">
        <v>2</v>
      </c>
      <c r="B354" s="1" t="s">
        <v>77</v>
      </c>
      <c r="C354" s="1"/>
      <c r="D354" s="1"/>
      <c r="E354" s="1"/>
      <c r="F354" s="1"/>
      <c r="G354" s="1"/>
      <c r="H354" s="1"/>
      <c r="K354" s="44" t="s">
        <v>103</v>
      </c>
      <c r="L354" s="38">
        <v>22</v>
      </c>
      <c r="M354" s="38">
        <v>40</v>
      </c>
      <c r="N354" s="38">
        <v>6</v>
      </c>
      <c r="O354" s="38">
        <v>41</v>
      </c>
      <c r="P354" s="38">
        <v>5</v>
      </c>
      <c r="Q354" s="44">
        <v>22</v>
      </c>
    </row>
    <row r="355" spans="1:20" ht="15.75">
      <c r="A355" s="1" t="s">
        <v>3</v>
      </c>
      <c r="B355" s="1" t="s">
        <v>77</v>
      </c>
      <c r="C355" s="1"/>
      <c r="D355" s="1"/>
      <c r="E355" s="1"/>
      <c r="F355" s="1"/>
      <c r="G355" s="1"/>
      <c r="H355" s="1">
        <f t="shared" si="49"/>
        <v>0</v>
      </c>
      <c r="K355" s="44" t="s">
        <v>104</v>
      </c>
      <c r="L355" s="38">
        <v>33</v>
      </c>
      <c r="M355" s="38">
        <v>80</v>
      </c>
      <c r="N355" s="38">
        <v>12</v>
      </c>
      <c r="O355" s="38">
        <v>33</v>
      </c>
      <c r="P355" s="38">
        <v>6</v>
      </c>
      <c r="Q355" s="44">
        <v>22</v>
      </c>
      <c r="T355" s="3"/>
    </row>
    <row r="356" spans="1:20" ht="15.75">
      <c r="A356" s="1" t="s">
        <v>4</v>
      </c>
      <c r="B356" s="1" t="s">
        <v>77</v>
      </c>
      <c r="C356" s="1"/>
      <c r="D356" s="1"/>
      <c r="E356" s="1"/>
      <c r="F356" s="1"/>
      <c r="G356" s="1"/>
      <c r="H356" s="1">
        <f t="shared" si="49"/>
        <v>0</v>
      </c>
      <c r="K356" s="44" t="s">
        <v>105</v>
      </c>
      <c r="L356" s="38">
        <v>21</v>
      </c>
      <c r="M356" s="38">
        <v>52</v>
      </c>
      <c r="N356" s="38">
        <v>8</v>
      </c>
      <c r="O356" s="38">
        <v>66</v>
      </c>
      <c r="P356" s="38">
        <v>7</v>
      </c>
      <c r="Q356" s="44">
        <v>22</v>
      </c>
    </row>
    <row r="357" spans="1:20" ht="15.75">
      <c r="A357" s="1" t="s">
        <v>5</v>
      </c>
      <c r="B357" s="1" t="s">
        <v>77</v>
      </c>
      <c r="C357" s="1"/>
      <c r="D357" s="1"/>
      <c r="E357" s="1"/>
      <c r="F357" s="1"/>
      <c r="G357" s="1"/>
      <c r="H357" s="1">
        <f t="shared" si="49"/>
        <v>0</v>
      </c>
      <c r="K357" s="44" t="s">
        <v>106</v>
      </c>
      <c r="L357" s="38">
        <v>19</v>
      </c>
      <c r="M357" s="38">
        <v>122</v>
      </c>
      <c r="N357" s="38">
        <v>9</v>
      </c>
      <c r="O357" s="38">
        <v>55</v>
      </c>
      <c r="P357" s="38">
        <v>9</v>
      </c>
      <c r="Q357" s="44">
        <v>20</v>
      </c>
      <c r="R357" s="20"/>
      <c r="S357" s="20"/>
      <c r="T357" s="20"/>
    </row>
    <row r="358" spans="1:20" ht="15.75">
      <c r="A358" s="1" t="s">
        <v>6</v>
      </c>
      <c r="B358" s="1" t="s">
        <v>77</v>
      </c>
      <c r="C358" s="1"/>
      <c r="D358" s="1"/>
      <c r="E358" s="1"/>
      <c r="F358" s="1"/>
      <c r="G358" s="1"/>
      <c r="H358" s="1">
        <f t="shared" si="49"/>
        <v>0</v>
      </c>
      <c r="K358" s="44" t="s">
        <v>107</v>
      </c>
      <c r="L358" s="38">
        <v>15</v>
      </c>
      <c r="M358" s="38">
        <v>123</v>
      </c>
      <c r="N358" s="38">
        <v>20</v>
      </c>
      <c r="O358" s="38">
        <v>78</v>
      </c>
      <c r="P358" s="38">
        <v>7</v>
      </c>
      <c r="Q358" s="44">
        <v>22</v>
      </c>
      <c r="R358" s="23"/>
      <c r="S358" s="20"/>
      <c r="T358" s="20"/>
    </row>
    <row r="359" spans="1:20" ht="15.75">
      <c r="A359" s="2" t="s">
        <v>7</v>
      </c>
      <c r="B359" s="1"/>
      <c r="C359" s="1"/>
      <c r="D359" s="1"/>
      <c r="E359" s="1"/>
      <c r="F359" s="1"/>
      <c r="G359" s="1"/>
      <c r="H359" s="2">
        <f>SUM(H353:H358)</f>
        <v>0</v>
      </c>
      <c r="O359" s="23"/>
      <c r="P359" s="23"/>
      <c r="R359" s="23"/>
      <c r="S359" s="23"/>
    </row>
    <row r="360" spans="1:20" ht="15.75">
      <c r="A360" s="1" t="s">
        <v>1</v>
      </c>
      <c r="B360" s="8" t="s">
        <v>47</v>
      </c>
      <c r="C360" s="8">
        <v>0.1812</v>
      </c>
      <c r="D360" s="8">
        <v>9.6768000000000007E-2</v>
      </c>
      <c r="E360" s="8">
        <v>7.6383999999999994E-2</v>
      </c>
      <c r="F360" s="8">
        <v>9.2779200000000006E-2</v>
      </c>
      <c r="G360" s="8">
        <v>9.6768000000000007E-2</v>
      </c>
      <c r="H360" s="24">
        <f>(C360*L353*Q353)+(D360*M353*Q353)+(E360*N353*Q353)+(F360*O353*Q353)+(G360*P353*Q353)</f>
        <v>272.13099520000003</v>
      </c>
      <c r="K360" s="17" t="s">
        <v>94</v>
      </c>
      <c r="L360" s="17" t="s">
        <v>96</v>
      </c>
      <c r="O360" s="23"/>
      <c r="P360" s="23"/>
    </row>
    <row r="361" spans="1:20" ht="15.75">
      <c r="A361" s="1" t="s">
        <v>2</v>
      </c>
      <c r="B361" s="8" t="s">
        <v>47</v>
      </c>
      <c r="C361" s="8">
        <v>0.1812</v>
      </c>
      <c r="D361" s="8">
        <v>9.6768000000000007E-2</v>
      </c>
      <c r="E361" s="8">
        <v>7.6383999999999994E-2</v>
      </c>
      <c r="F361" s="8">
        <v>9.2779200000000006E-2</v>
      </c>
      <c r="G361" s="8">
        <v>9.6768000000000007E-2</v>
      </c>
      <c r="H361" s="24">
        <f t="shared" ref="H361:H365" si="50">(C361*L354*Q354)+(D361*M354*Q354)+(E361*N354*Q354)+(F361*O354*Q354)+(G361*P354*Q354)</f>
        <v>277.27064639999998</v>
      </c>
      <c r="K361" s="31">
        <v>10</v>
      </c>
      <c r="L361" s="29">
        <f>(H366*K361)/100</f>
        <v>227.66041664000005</v>
      </c>
    </row>
    <row r="362" spans="1:20" ht="15.75">
      <c r="A362" s="1" t="s">
        <v>3</v>
      </c>
      <c r="B362" s="8" t="s">
        <v>47</v>
      </c>
      <c r="C362" s="8">
        <v>0.1812</v>
      </c>
      <c r="D362" s="8">
        <v>9.6768000000000007E-2</v>
      </c>
      <c r="E362" s="8">
        <v>7.6383999999999994E-2</v>
      </c>
      <c r="F362" s="8">
        <v>9.2779200000000006E-2</v>
      </c>
      <c r="G362" s="8">
        <v>9.6768000000000007E-2</v>
      </c>
      <c r="H362" s="24">
        <f t="shared" si="50"/>
        <v>402.1593312</v>
      </c>
      <c r="K362" s="31">
        <v>10</v>
      </c>
      <c r="L362" s="29">
        <f>(H366*K362)/100</f>
        <v>227.66041664000005</v>
      </c>
    </row>
    <row r="363" spans="1:20" ht="15.75">
      <c r="A363" s="1" t="s">
        <v>4</v>
      </c>
      <c r="B363" s="8" t="s">
        <v>47</v>
      </c>
      <c r="C363" s="8">
        <v>0.1812</v>
      </c>
      <c r="D363" s="8">
        <v>9.6768000000000007E-2</v>
      </c>
      <c r="E363" s="8">
        <v>7.6383999999999994E-2</v>
      </c>
      <c r="F363" s="8">
        <v>9.2779200000000006E-2</v>
      </c>
      <c r="G363" s="8">
        <v>9.6768000000000007E-2</v>
      </c>
      <c r="H363" s="24">
        <f t="shared" si="50"/>
        <v>357.47824639999993</v>
      </c>
      <c r="K363" s="31">
        <v>15</v>
      </c>
      <c r="L363" s="29">
        <f>(H366*K363)/100</f>
        <v>341.49062496000005</v>
      </c>
    </row>
    <row r="364" spans="1:20" ht="15.75">
      <c r="A364" s="1" t="s">
        <v>5</v>
      </c>
      <c r="B364" s="8" t="s">
        <v>47</v>
      </c>
      <c r="C364" s="8">
        <v>0.1812</v>
      </c>
      <c r="D364" s="8">
        <v>9.6768000000000007E-2</v>
      </c>
      <c r="E364" s="8">
        <v>7.6383999999999994E-2</v>
      </c>
      <c r="F364" s="8">
        <v>9.2779200000000006E-2</v>
      </c>
      <c r="G364" s="8">
        <v>9.6768000000000007E-2</v>
      </c>
      <c r="H364" s="24">
        <f t="shared" si="50"/>
        <v>438.19440000000003</v>
      </c>
      <c r="K364" s="31">
        <v>20</v>
      </c>
      <c r="L364" s="29">
        <f>(H366*K364)/100</f>
        <v>455.3208332800001</v>
      </c>
    </row>
    <row r="365" spans="1:20" ht="15.75">
      <c r="A365" s="1" t="s">
        <v>6</v>
      </c>
      <c r="B365" s="8" t="s">
        <v>47</v>
      </c>
      <c r="C365" s="8">
        <v>0.1812</v>
      </c>
      <c r="D365" s="8">
        <v>9.6768000000000007E-2</v>
      </c>
      <c r="E365" s="8">
        <v>7.6383999999999994E-2</v>
      </c>
      <c r="F365" s="8">
        <v>9.2779200000000006E-2</v>
      </c>
      <c r="G365" s="8">
        <v>9.6768000000000007E-2</v>
      </c>
      <c r="H365" s="24">
        <f t="shared" si="50"/>
        <v>529.37054720000015</v>
      </c>
      <c r="K365" s="32">
        <v>45</v>
      </c>
      <c r="L365" s="30">
        <f>(H366*K365)/100</f>
        <v>1024.4718748800003</v>
      </c>
    </row>
    <row r="366" spans="1:20" ht="15.75">
      <c r="A366" s="2" t="s">
        <v>7</v>
      </c>
      <c r="B366" s="1"/>
      <c r="C366" s="1"/>
      <c r="D366" s="1"/>
      <c r="E366" s="1"/>
      <c r="F366" s="1"/>
      <c r="G366" s="1"/>
      <c r="H366" s="2">
        <f>SUM(H360:H365)</f>
        <v>2276.6041664000004</v>
      </c>
      <c r="K366">
        <f>K361+K362+K363+K364+K365</f>
        <v>100</v>
      </c>
      <c r="L366" s="22">
        <f>L361+L362+L363+L364+L365</f>
        <v>2276.6041664000004</v>
      </c>
    </row>
    <row r="367" spans="1:20" ht="15.75">
      <c r="A367" s="1" t="s">
        <v>1</v>
      </c>
      <c r="B367" s="8" t="s">
        <v>54</v>
      </c>
      <c r="C367" s="8">
        <v>1.6000000000000001E-3</v>
      </c>
      <c r="D367" s="8">
        <v>1.6000000000000001E-3</v>
      </c>
      <c r="E367" s="8">
        <v>1.6000000000000001E-3</v>
      </c>
      <c r="F367" s="8">
        <v>1.6000000000000001E-3</v>
      </c>
      <c r="G367" s="8">
        <v>0</v>
      </c>
      <c r="H367" s="24">
        <f>(C367*L353*Q353)+(D367*M353*Q353)+(E367*N353*Q353)+(F367*O353*Q353)</f>
        <v>3.1280000000000001</v>
      </c>
    </row>
    <row r="368" spans="1:20" ht="15.75">
      <c r="A368" s="1" t="s">
        <v>2</v>
      </c>
      <c r="B368" s="8" t="s">
        <v>54</v>
      </c>
      <c r="C368" s="8">
        <v>1.6000000000000001E-3</v>
      </c>
      <c r="D368" s="8">
        <v>1.6000000000000001E-3</v>
      </c>
      <c r="E368" s="8">
        <v>1.6000000000000001E-3</v>
      </c>
      <c r="F368" s="8">
        <v>1.6000000000000001E-3</v>
      </c>
      <c r="G368" s="8">
        <v>0</v>
      </c>
      <c r="H368" s="24">
        <f t="shared" ref="H368:H372" si="51">(C368*L354*Q354)+(D368*M354*Q354)+(E368*N354*Q354)+(F368*O354*Q354)</f>
        <v>3.8367999999999998</v>
      </c>
    </row>
    <row r="369" spans="1:8" ht="15.75">
      <c r="A369" s="1" t="s">
        <v>3</v>
      </c>
      <c r="B369" s="8" t="s">
        <v>54</v>
      </c>
      <c r="C369" s="8">
        <v>1.6000000000000001E-3</v>
      </c>
      <c r="D369" s="8">
        <v>1.6000000000000001E-3</v>
      </c>
      <c r="E369" s="8">
        <v>1.6000000000000001E-3</v>
      </c>
      <c r="F369" s="8">
        <v>1.6000000000000001E-3</v>
      </c>
      <c r="G369" s="8">
        <v>0</v>
      </c>
      <c r="H369" s="24">
        <f t="shared" si="51"/>
        <v>5.5615999999999994</v>
      </c>
    </row>
    <row r="370" spans="1:8" ht="15.75">
      <c r="A370" s="1" t="s">
        <v>4</v>
      </c>
      <c r="B370" s="8" t="s">
        <v>54</v>
      </c>
      <c r="C370" s="8">
        <v>1.6000000000000001E-3</v>
      </c>
      <c r="D370" s="8">
        <v>1.6000000000000001E-3</v>
      </c>
      <c r="E370" s="8">
        <v>1.6000000000000001E-3</v>
      </c>
      <c r="F370" s="8">
        <v>1.6000000000000001E-3</v>
      </c>
      <c r="G370" s="8">
        <v>0</v>
      </c>
      <c r="H370" s="24">
        <f t="shared" si="51"/>
        <v>5.1744000000000003</v>
      </c>
    </row>
    <row r="371" spans="1:8" ht="15.75">
      <c r="A371" s="1" t="s">
        <v>5</v>
      </c>
      <c r="B371" s="8" t="s">
        <v>54</v>
      </c>
      <c r="C371" s="8">
        <v>1.6000000000000001E-3</v>
      </c>
      <c r="D371" s="8">
        <v>1.6000000000000001E-3</v>
      </c>
      <c r="E371" s="8">
        <v>1.6000000000000001E-3</v>
      </c>
      <c r="F371" s="8">
        <v>1.6000000000000001E-3</v>
      </c>
      <c r="G371" s="8">
        <v>0</v>
      </c>
      <c r="H371" s="24">
        <f t="shared" si="51"/>
        <v>6.5600000000000005</v>
      </c>
    </row>
    <row r="372" spans="1:8" ht="15.75">
      <c r="A372" s="1" t="s">
        <v>6</v>
      </c>
      <c r="B372" s="8" t="s">
        <v>54</v>
      </c>
      <c r="C372" s="8">
        <v>1.6000000000000001E-3</v>
      </c>
      <c r="D372" s="8">
        <v>1.6000000000000001E-3</v>
      </c>
      <c r="E372" s="8">
        <v>1.6000000000000001E-3</v>
      </c>
      <c r="F372" s="8">
        <v>1.6000000000000001E-3</v>
      </c>
      <c r="G372" s="8">
        <v>0</v>
      </c>
      <c r="H372" s="24">
        <f t="shared" si="51"/>
        <v>8.3071999999999999</v>
      </c>
    </row>
    <row r="373" spans="1:8" ht="15.75">
      <c r="A373" s="2" t="s">
        <v>7</v>
      </c>
      <c r="B373" s="1"/>
      <c r="C373" s="1"/>
      <c r="D373" s="1"/>
      <c r="E373" s="1"/>
      <c r="F373" s="1"/>
      <c r="G373" s="1"/>
      <c r="H373" s="2">
        <f>SUM(H367:H372)</f>
        <v>32.568000000000005</v>
      </c>
    </row>
    <row r="374" spans="1:8" ht="15.75">
      <c r="A374" s="1" t="s">
        <v>1</v>
      </c>
      <c r="B374" s="8" t="s">
        <v>55</v>
      </c>
      <c r="C374" s="8">
        <v>7.1999999999999998E-3</v>
      </c>
      <c r="D374" s="8">
        <v>7.1999999999999998E-3</v>
      </c>
      <c r="E374" s="8">
        <v>5.4000000000000003E-3</v>
      </c>
      <c r="F374" s="8">
        <v>6.0000000000000001E-3</v>
      </c>
      <c r="G374" s="8">
        <v>0</v>
      </c>
      <c r="H374" s="24">
        <f>(C374*L353*Q353)+(D374*M353*Q353)+(E374*N353*Q353)+(F374*O353*Q353)</f>
        <v>13.937999999999999</v>
      </c>
    </row>
    <row r="375" spans="1:8" ht="15.75">
      <c r="A375" s="1" t="s">
        <v>2</v>
      </c>
      <c r="B375" s="8" t="s">
        <v>55</v>
      </c>
      <c r="C375" s="8">
        <v>7.1999999999999998E-3</v>
      </c>
      <c r="D375" s="8">
        <v>7.1999999999999998E-3</v>
      </c>
      <c r="E375" s="8">
        <v>5.4000000000000003E-3</v>
      </c>
      <c r="F375" s="8">
        <v>6.0000000000000001E-3</v>
      </c>
      <c r="G375" s="8">
        <v>0</v>
      </c>
      <c r="H375" s="24">
        <f t="shared" ref="H375:H379" si="52">(C375*L354*Q354)+(D375*M354*Q354)+(E375*N354*Q354)+(F375*O354*Q354)</f>
        <v>15.945599999999999</v>
      </c>
    </row>
    <row r="376" spans="1:8" ht="15.75">
      <c r="A376" s="1" t="s">
        <v>3</v>
      </c>
      <c r="B376" s="8" t="s">
        <v>55</v>
      </c>
      <c r="C376" s="8">
        <v>7.1999999999999998E-3</v>
      </c>
      <c r="D376" s="8">
        <v>7.1999999999999998E-3</v>
      </c>
      <c r="E376" s="8">
        <v>5.4000000000000003E-3</v>
      </c>
      <c r="F376" s="8">
        <v>6.0000000000000001E-3</v>
      </c>
      <c r="G376" s="8">
        <v>0</v>
      </c>
      <c r="H376" s="24">
        <f t="shared" si="52"/>
        <v>23.680799999999998</v>
      </c>
    </row>
    <row r="377" spans="1:8" ht="15.75">
      <c r="A377" s="1" t="s">
        <v>4</v>
      </c>
      <c r="B377" s="8" t="s">
        <v>55</v>
      </c>
      <c r="C377" s="8">
        <v>7.1999999999999998E-3</v>
      </c>
      <c r="D377" s="8">
        <v>7.1999999999999998E-3</v>
      </c>
      <c r="E377" s="8">
        <v>5.4000000000000003E-3</v>
      </c>
      <c r="F377" s="8">
        <v>6.0000000000000001E-3</v>
      </c>
      <c r="G377" s="8">
        <v>0</v>
      </c>
      <c r="H377" s="24">
        <f t="shared" si="52"/>
        <v>21.2256</v>
      </c>
    </row>
    <row r="378" spans="1:8" ht="15.75">
      <c r="A378" s="1" t="s">
        <v>5</v>
      </c>
      <c r="B378" s="8" t="s">
        <v>55</v>
      </c>
      <c r="C378" s="8">
        <v>7.1999999999999998E-3</v>
      </c>
      <c r="D378" s="8">
        <v>7.1999999999999998E-3</v>
      </c>
      <c r="E378" s="8">
        <v>5.4000000000000003E-3</v>
      </c>
      <c r="F378" s="8">
        <v>6.0000000000000001E-3</v>
      </c>
      <c r="G378" s="8">
        <v>0</v>
      </c>
      <c r="H378" s="24">
        <f t="shared" si="52"/>
        <v>27.876000000000001</v>
      </c>
    </row>
    <row r="379" spans="1:8" ht="15.75">
      <c r="A379" s="1" t="s">
        <v>6</v>
      </c>
      <c r="B379" s="8" t="s">
        <v>55</v>
      </c>
      <c r="C379" s="8">
        <v>7.1999999999999998E-3</v>
      </c>
      <c r="D379" s="8">
        <v>7.1999999999999998E-3</v>
      </c>
      <c r="E379" s="8">
        <v>5.4000000000000003E-3</v>
      </c>
      <c r="F379" s="8">
        <v>6.0000000000000001E-3</v>
      </c>
      <c r="G379" s="8">
        <v>0</v>
      </c>
      <c r="H379" s="24">
        <f t="shared" si="52"/>
        <v>34.531200000000005</v>
      </c>
    </row>
    <row r="380" spans="1:8" ht="15.75">
      <c r="A380" s="2" t="s">
        <v>7</v>
      </c>
      <c r="B380" s="1"/>
      <c r="C380" s="1"/>
      <c r="D380" s="1"/>
      <c r="E380" s="1"/>
      <c r="F380" s="1"/>
      <c r="G380" s="1"/>
      <c r="H380" s="2">
        <f>SUM(H374:H379)</f>
        <v>137.19720000000001</v>
      </c>
    </row>
    <row r="381" spans="1:8" ht="15.75">
      <c r="A381" s="1" t="s">
        <v>1</v>
      </c>
      <c r="B381" s="8" t="s">
        <v>53</v>
      </c>
      <c r="C381" s="8">
        <v>2.3E-3</v>
      </c>
      <c r="D381" s="8">
        <v>2.3E-3</v>
      </c>
      <c r="E381" s="8">
        <v>0</v>
      </c>
      <c r="F381" s="8">
        <v>4.1999999999999997E-3</v>
      </c>
      <c r="G381" s="8">
        <v>0</v>
      </c>
      <c r="H381" s="24">
        <f>(C381*L353*Q353)+(D381*M353*Q353)+(E381*N353*Q353)+(F381*O353*Q353)</f>
        <v>4.4781000000000004</v>
      </c>
    </row>
    <row r="382" spans="1:8" ht="15.75">
      <c r="A382" s="1" t="s">
        <v>2</v>
      </c>
      <c r="B382" s="8" t="s">
        <v>53</v>
      </c>
      <c r="C382" s="8">
        <v>2.3E-3</v>
      </c>
      <c r="D382" s="8">
        <v>2.3E-3</v>
      </c>
      <c r="E382" s="8">
        <v>0</v>
      </c>
      <c r="F382" s="8">
        <v>4.1999999999999997E-3</v>
      </c>
      <c r="G382" s="8">
        <v>0</v>
      </c>
      <c r="H382" s="24">
        <f t="shared" ref="H382:H386" si="53">(C382*L354*Q354)+(D382*M354*Q354)+(E382*N354*Q354)+(F382*O354*Q354)</f>
        <v>6.9255999999999993</v>
      </c>
    </row>
    <row r="383" spans="1:8" ht="15.75">
      <c r="A383" s="1" t="s">
        <v>3</v>
      </c>
      <c r="B383" s="8" t="s">
        <v>53</v>
      </c>
      <c r="C383" s="8">
        <v>2.3E-3</v>
      </c>
      <c r="D383" s="8">
        <v>2.3E-3</v>
      </c>
      <c r="E383" s="8">
        <v>0</v>
      </c>
      <c r="F383" s="8">
        <v>4.1999999999999997E-3</v>
      </c>
      <c r="G383" s="8">
        <v>0</v>
      </c>
      <c r="H383" s="24">
        <f t="shared" si="53"/>
        <v>8.7669999999999995</v>
      </c>
    </row>
    <row r="384" spans="1:8" ht="15.75">
      <c r="A384" s="1" t="s">
        <v>4</v>
      </c>
      <c r="B384" s="8" t="s">
        <v>53</v>
      </c>
      <c r="C384" s="8">
        <v>2.3E-3</v>
      </c>
      <c r="D384" s="8">
        <v>2.3E-3</v>
      </c>
      <c r="E384" s="8">
        <v>0</v>
      </c>
      <c r="F384" s="8">
        <v>4.1999999999999997E-3</v>
      </c>
      <c r="G384" s="8">
        <v>0</v>
      </c>
      <c r="H384" s="24">
        <f t="shared" si="53"/>
        <v>9.7921999999999993</v>
      </c>
    </row>
    <row r="385" spans="1:18" ht="15.75">
      <c r="A385" s="1" t="s">
        <v>5</v>
      </c>
      <c r="B385" s="8" t="s">
        <v>53</v>
      </c>
      <c r="C385" s="8">
        <v>2.3E-3</v>
      </c>
      <c r="D385" s="8">
        <v>2.3E-3</v>
      </c>
      <c r="E385" s="8">
        <v>0</v>
      </c>
      <c r="F385" s="8">
        <v>4.1999999999999997E-3</v>
      </c>
      <c r="G385" s="8">
        <v>0</v>
      </c>
      <c r="H385" s="24">
        <f t="shared" si="53"/>
        <v>11.106</v>
      </c>
    </row>
    <row r="386" spans="1:18" ht="15.75">
      <c r="A386" s="1" t="s">
        <v>6</v>
      </c>
      <c r="B386" s="8" t="s">
        <v>53</v>
      </c>
      <c r="C386" s="8">
        <v>2.3E-3</v>
      </c>
      <c r="D386" s="8">
        <v>2.3E-3</v>
      </c>
      <c r="E386" s="8">
        <v>0</v>
      </c>
      <c r="F386" s="8">
        <v>4.1999999999999997E-3</v>
      </c>
      <c r="G386" s="8">
        <v>0</v>
      </c>
      <c r="H386" s="24">
        <f t="shared" si="53"/>
        <v>14.190000000000001</v>
      </c>
    </row>
    <row r="387" spans="1:18" ht="15.75">
      <c r="A387" s="2" t="s">
        <v>7</v>
      </c>
      <c r="B387" s="1"/>
      <c r="C387" s="1"/>
      <c r="D387" s="1"/>
      <c r="E387" s="1"/>
      <c r="F387" s="1"/>
      <c r="G387" s="1"/>
      <c r="H387" s="2">
        <f>SUM(H381:H386)</f>
        <v>55.258899999999997</v>
      </c>
    </row>
    <row r="388" spans="1:18" ht="15.75">
      <c r="A388" s="1" t="s">
        <v>1</v>
      </c>
      <c r="B388" s="28" t="s">
        <v>48</v>
      </c>
      <c r="C388" s="8">
        <v>3.885E-3</v>
      </c>
      <c r="D388" s="8">
        <v>3.885E-3</v>
      </c>
      <c r="E388" s="8">
        <v>3.9500000000000004E-3</v>
      </c>
      <c r="F388" s="8">
        <v>3.0000000000000001E-3</v>
      </c>
      <c r="G388" s="8">
        <v>0</v>
      </c>
      <c r="H388" s="24">
        <f>(C388*L417*Q417)+(D388*M417*Q417)+(E388*N417*Q417)+(F388*O417*Q417)</f>
        <v>7.557455</v>
      </c>
    </row>
    <row r="389" spans="1:18" ht="15.75">
      <c r="A389" s="1" t="s">
        <v>2</v>
      </c>
      <c r="B389" s="28" t="s">
        <v>48</v>
      </c>
      <c r="C389" s="8">
        <v>3.885E-3</v>
      </c>
      <c r="D389" s="8">
        <v>3.885E-3</v>
      </c>
      <c r="E389" s="8">
        <v>3.9500000000000004E-3</v>
      </c>
      <c r="F389" s="8">
        <v>3.0000000000000001E-3</v>
      </c>
      <c r="G389" s="8">
        <v>0</v>
      </c>
      <c r="H389" s="24">
        <f t="shared" ref="H389:H393" si="54">(C389*L418*Q418)+(D389*M418*Q418)+(E389*N418*Q418)+(F389*O418*Q418)</f>
        <v>8.5265400000000007</v>
      </c>
      <c r="K389" s="20"/>
      <c r="L389" s="20"/>
      <c r="M389" s="20"/>
      <c r="N389" s="20"/>
      <c r="O389" s="20"/>
      <c r="P389" s="20"/>
      <c r="Q389" s="20"/>
      <c r="R389" s="20"/>
    </row>
    <row r="390" spans="1:18" ht="15.75">
      <c r="A390" s="1" t="s">
        <v>3</v>
      </c>
      <c r="B390" s="28" t="s">
        <v>48</v>
      </c>
      <c r="C390" s="8">
        <v>3.885E-3</v>
      </c>
      <c r="D390" s="8">
        <v>3.885E-3</v>
      </c>
      <c r="E390" s="8">
        <v>3.9500000000000004E-3</v>
      </c>
      <c r="F390" s="8">
        <v>3.0000000000000001E-3</v>
      </c>
      <c r="G390" s="8">
        <v>0</v>
      </c>
      <c r="H390" s="24">
        <f t="shared" si="54"/>
        <v>12.878910000000001</v>
      </c>
    </row>
    <row r="391" spans="1:18" ht="15.75">
      <c r="A391" s="1" t="s">
        <v>4</v>
      </c>
      <c r="B391" s="28" t="s">
        <v>48</v>
      </c>
      <c r="C391" s="8">
        <v>3.885E-3</v>
      </c>
      <c r="D391" s="8">
        <v>3.885E-3</v>
      </c>
      <c r="E391" s="8">
        <v>3.9500000000000004E-3</v>
      </c>
      <c r="F391" s="8">
        <v>3.0000000000000001E-3</v>
      </c>
      <c r="G391" s="8">
        <v>0</v>
      </c>
      <c r="H391" s="24">
        <f t="shared" si="54"/>
        <v>11.290510000000001</v>
      </c>
    </row>
    <row r="392" spans="1:18" ht="15.75">
      <c r="A392" s="1" t="s">
        <v>5</v>
      </c>
      <c r="B392" s="28" t="s">
        <v>48</v>
      </c>
      <c r="C392" s="8">
        <v>3.885E-3</v>
      </c>
      <c r="D392" s="8">
        <v>3.885E-3</v>
      </c>
      <c r="E392" s="8">
        <v>3.9500000000000004E-3</v>
      </c>
      <c r="F392" s="8">
        <v>3.0000000000000001E-3</v>
      </c>
      <c r="G392" s="8">
        <v>0</v>
      </c>
      <c r="H392" s="24">
        <f t="shared" si="54"/>
        <v>14.966700000000001</v>
      </c>
    </row>
    <row r="393" spans="1:18" ht="15.75">
      <c r="A393" s="1" t="s">
        <v>6</v>
      </c>
      <c r="B393" s="28" t="s">
        <v>48</v>
      </c>
      <c r="C393" s="8">
        <v>3.885E-3</v>
      </c>
      <c r="D393" s="8">
        <v>3.885E-3</v>
      </c>
      <c r="E393" s="8">
        <v>3.9500000000000004E-3</v>
      </c>
      <c r="F393" s="8">
        <v>3.0000000000000001E-3</v>
      </c>
      <c r="G393" s="8">
        <v>0</v>
      </c>
      <c r="H393" s="24">
        <f t="shared" si="54"/>
        <v>18.680859999999999</v>
      </c>
    </row>
    <row r="394" spans="1:18" ht="15.75">
      <c r="A394" s="2" t="s">
        <v>7</v>
      </c>
      <c r="B394" s="25"/>
      <c r="C394" s="1"/>
      <c r="D394" s="1"/>
      <c r="E394" s="1"/>
      <c r="F394" s="1"/>
      <c r="G394" s="1"/>
      <c r="H394" s="2">
        <f>SUM(H388:H393)</f>
        <v>73.900975000000003</v>
      </c>
    </row>
    <row r="395" spans="1:18" ht="15.75">
      <c r="A395" s="1" t="s">
        <v>1</v>
      </c>
      <c r="B395" s="8" t="s">
        <v>49</v>
      </c>
      <c r="C395" s="8">
        <v>7.7149999999999996E-3</v>
      </c>
      <c r="D395" s="8">
        <v>4.6649999999999999E-3</v>
      </c>
      <c r="E395" s="8">
        <v>4.6649999999999999E-3</v>
      </c>
      <c r="F395" s="8">
        <v>1.48E-3</v>
      </c>
      <c r="G395" s="8">
        <v>2.1900000000000001E-3</v>
      </c>
      <c r="H395" s="24">
        <f>(C395*L417*Q417)+(D395*M417*Q417)+(E395*N417*Q417)+(F395*O417*Q417)+(G395*P417*Q417)</f>
        <v>11.950455</v>
      </c>
    </row>
    <row r="396" spans="1:18" ht="15.75">
      <c r="A396" s="1" t="s">
        <v>2</v>
      </c>
      <c r="B396" s="8" t="s">
        <v>49</v>
      </c>
      <c r="C396" s="8">
        <v>7.7149999999999996E-3</v>
      </c>
      <c r="D396" s="8">
        <v>4.6649999999999999E-3</v>
      </c>
      <c r="E396" s="8">
        <v>4.6649999999999999E-3</v>
      </c>
      <c r="F396" s="8">
        <v>1.48E-3</v>
      </c>
      <c r="G396" s="8">
        <v>2.1900000000000001E-3</v>
      </c>
      <c r="H396" s="24">
        <f t="shared" ref="H396:H400" si="55">(C396*L418*Q418)+(D396*M418*Q418)+(E396*N418*Q418)+(F396*O418*Q418)+(G396*P418*Q418)</f>
        <v>10.030900000000001</v>
      </c>
    </row>
    <row r="397" spans="1:18" ht="15.75">
      <c r="A397" s="1" t="s">
        <v>3</v>
      </c>
      <c r="B397" s="8" t="s">
        <v>49</v>
      </c>
      <c r="C397" s="8">
        <v>7.7149999999999996E-3</v>
      </c>
      <c r="D397" s="8">
        <v>4.6649999999999999E-3</v>
      </c>
      <c r="E397" s="8">
        <v>4.6649999999999999E-3</v>
      </c>
      <c r="F397" s="8">
        <v>1.48E-3</v>
      </c>
      <c r="G397" s="8">
        <v>2.1900000000000001E-3</v>
      </c>
      <c r="H397" s="24">
        <f t="shared" si="55"/>
        <v>16.406609999999997</v>
      </c>
    </row>
    <row r="398" spans="1:18" ht="15.75">
      <c r="A398" s="1" t="s">
        <v>4</v>
      </c>
      <c r="B398" s="8" t="s">
        <v>49</v>
      </c>
      <c r="C398" s="8">
        <v>7.7149999999999996E-3</v>
      </c>
      <c r="D398" s="8">
        <v>4.6649999999999999E-3</v>
      </c>
      <c r="E398" s="8">
        <v>4.6649999999999999E-3</v>
      </c>
      <c r="F398" s="8">
        <v>1.48E-3</v>
      </c>
      <c r="G398" s="8">
        <v>2.1900000000000001E-3</v>
      </c>
      <c r="H398" s="24">
        <f t="shared" si="55"/>
        <v>12.208350000000001</v>
      </c>
    </row>
    <row r="399" spans="1:18" ht="15.75">
      <c r="A399" s="1" t="s">
        <v>5</v>
      </c>
      <c r="B399" s="8" t="s">
        <v>49</v>
      </c>
      <c r="C399" s="8">
        <v>7.7149999999999996E-3</v>
      </c>
      <c r="D399" s="8">
        <v>4.6649999999999999E-3</v>
      </c>
      <c r="E399" s="8">
        <v>4.6649999999999999E-3</v>
      </c>
      <c r="F399" s="8">
        <v>1.48E-3</v>
      </c>
      <c r="G399" s="8">
        <v>2.1900000000000001E-3</v>
      </c>
      <c r="H399" s="24">
        <f t="shared" si="55"/>
        <v>17.176200000000001</v>
      </c>
    </row>
    <row r="400" spans="1:18" ht="15.75">
      <c r="A400" s="1" t="s">
        <v>6</v>
      </c>
      <c r="B400" s="8" t="s">
        <v>49</v>
      </c>
      <c r="C400" s="8">
        <v>7.7149999999999996E-3</v>
      </c>
      <c r="D400" s="8">
        <v>4.6649999999999999E-3</v>
      </c>
      <c r="E400" s="8">
        <v>4.6649999999999999E-3</v>
      </c>
      <c r="F400" s="8">
        <v>1.48E-3</v>
      </c>
      <c r="G400" s="8">
        <v>2.1900000000000001E-3</v>
      </c>
      <c r="H400" s="24">
        <f t="shared" si="55"/>
        <v>20.098980000000001</v>
      </c>
    </row>
    <row r="401" spans="1:17" ht="15.75">
      <c r="A401" s="2" t="s">
        <v>7</v>
      </c>
      <c r="B401" s="1"/>
      <c r="C401" s="1"/>
      <c r="D401" s="1"/>
      <c r="E401" s="1"/>
      <c r="F401" s="1"/>
      <c r="G401" s="1"/>
      <c r="H401" s="2">
        <f>SUM(H395:H400)</f>
        <v>87.871494999999996</v>
      </c>
    </row>
    <row r="402" spans="1:17" ht="15.75">
      <c r="A402" s="1"/>
      <c r="B402" s="8" t="s">
        <v>56</v>
      </c>
      <c r="C402" s="1">
        <v>0.27419199999999999</v>
      </c>
      <c r="D402" s="1">
        <v>0.20750099999999999</v>
      </c>
      <c r="E402" s="1">
        <v>0.16270100000000001</v>
      </c>
      <c r="F402" s="1">
        <v>0.181752</v>
      </c>
      <c r="G402" s="1">
        <v>0</v>
      </c>
      <c r="H402" s="24">
        <f>(C402*L417*Q417)+(D402*M417*Q417)+(E402*N417*Q417)+(F402*O417*Q417)</f>
        <v>465.30881399999993</v>
      </c>
    </row>
    <row r="403" spans="1:17" ht="15.75">
      <c r="A403" s="1"/>
      <c r="B403" s="8" t="s">
        <v>57</v>
      </c>
      <c r="C403" s="1">
        <v>0.27419199999999999</v>
      </c>
      <c r="D403" s="1">
        <v>0.20750099999999999</v>
      </c>
      <c r="E403" s="1">
        <v>0.16270100000000001</v>
      </c>
      <c r="F403" s="1">
        <v>0.181752</v>
      </c>
      <c r="G403" s="1">
        <v>0</v>
      </c>
      <c r="H403" s="24">
        <f t="shared" ref="H403:H404" si="56">(C403*L418*Q418)+(D403*M418*Q418)+(E403*N418*Q418)+(F403*O418*Q418)</f>
        <v>500.72664399999996</v>
      </c>
    </row>
    <row r="404" spans="1:17" ht="15.75">
      <c r="A404" s="1"/>
      <c r="B404" s="8" t="s">
        <v>50</v>
      </c>
      <c r="C404" s="1">
        <v>0.29727999999999999</v>
      </c>
      <c r="D404" s="1">
        <v>0.225355</v>
      </c>
      <c r="E404" s="1">
        <v>0.17526700000000001</v>
      </c>
      <c r="F404" s="1">
        <v>0.191806</v>
      </c>
      <c r="G404" s="1">
        <v>0</v>
      </c>
      <c r="H404" s="24">
        <f t="shared" si="56"/>
        <v>797.97172400000011</v>
      </c>
    </row>
    <row r="405" spans="1:17" ht="15.75">
      <c r="A405" s="2" t="s">
        <v>7</v>
      </c>
      <c r="B405" s="8"/>
      <c r="C405" s="1"/>
      <c r="D405" s="1"/>
      <c r="E405" s="1"/>
      <c r="F405" s="1"/>
      <c r="G405" s="1"/>
      <c r="H405" s="2">
        <f>SUM(H402:H404)</f>
        <v>1764.0071819999998</v>
      </c>
    </row>
    <row r="406" spans="1:17" ht="15.75">
      <c r="A406" s="1"/>
      <c r="B406" s="8" t="s">
        <v>58</v>
      </c>
      <c r="C406" s="1">
        <v>0.29727999999999999</v>
      </c>
      <c r="D406" s="1">
        <v>0.225355</v>
      </c>
      <c r="E406" s="1">
        <v>0.17526700000000001</v>
      </c>
      <c r="F406" s="1">
        <v>0.191806</v>
      </c>
      <c r="G406" s="1">
        <v>0</v>
      </c>
      <c r="H406" s="24">
        <f>(C406*L420*Q420)+(D406*M420*Q420)+(E406*N420*Q420)+(F406*O420*Q420)</f>
        <v>704.49878400000011</v>
      </c>
    </row>
    <row r="407" spans="1:17" ht="15.75">
      <c r="A407" s="1"/>
      <c r="B407" s="8" t="s">
        <v>59</v>
      </c>
      <c r="C407" s="1">
        <v>0.29727999999999999</v>
      </c>
      <c r="D407" s="1">
        <v>0.225355</v>
      </c>
      <c r="E407" s="1">
        <v>0.17526700000000001</v>
      </c>
      <c r="F407" s="1">
        <v>0.191806</v>
      </c>
      <c r="G407" s="1">
        <v>0</v>
      </c>
      <c r="H407" s="24">
        <f t="shared" ref="H407:H408" si="57">(C407*L421*Q421)+(D407*M421*Q421)+(E407*N421*Q421)+(F407*O421*Q421)</f>
        <v>905.36725999999999</v>
      </c>
    </row>
    <row r="408" spans="1:17" ht="15.75">
      <c r="A408" s="1"/>
      <c r="B408" s="8" t="s">
        <v>60</v>
      </c>
      <c r="C408" s="1">
        <v>0.29727999999999999</v>
      </c>
      <c r="D408" s="1">
        <v>0.225355</v>
      </c>
      <c r="E408" s="1">
        <v>0.17526700000000001</v>
      </c>
      <c r="F408" s="1">
        <v>0.191806</v>
      </c>
      <c r="G408" s="1">
        <v>0</v>
      </c>
      <c r="H408" s="24">
        <f t="shared" si="57"/>
        <v>1114.1696059999999</v>
      </c>
    </row>
    <row r="409" spans="1:17" ht="15.75">
      <c r="A409" s="2" t="s">
        <v>7</v>
      </c>
      <c r="B409" s="25"/>
      <c r="C409" s="1"/>
      <c r="D409" s="1"/>
      <c r="E409" s="1"/>
      <c r="F409" s="1"/>
      <c r="G409" s="1"/>
      <c r="H409" s="2">
        <f>SUM(H406:H408)</f>
        <v>2724.0356499999998</v>
      </c>
    </row>
    <row r="410" spans="1:17" ht="15.75">
      <c r="A410" s="1"/>
      <c r="B410" s="8" t="s">
        <v>61</v>
      </c>
      <c r="C410" s="1">
        <v>0.29727999999999999</v>
      </c>
      <c r="D410" s="1">
        <v>0.225355</v>
      </c>
      <c r="E410" s="1">
        <v>0.17526700000000001</v>
      </c>
      <c r="F410" s="1">
        <v>0.191806</v>
      </c>
      <c r="G410" s="1">
        <v>0</v>
      </c>
      <c r="H410" s="24">
        <f>(C410*L425*Q425)+(D410*M425*Q425)+(E410*N425*Q425)+(F410*O425*Q425)</f>
        <v>504.54699800000003</v>
      </c>
      <c r="I410" s="12"/>
      <c r="J410" s="12"/>
    </row>
    <row r="411" spans="1:17" ht="15.75">
      <c r="A411" s="1"/>
      <c r="B411" s="8" t="s">
        <v>62</v>
      </c>
      <c r="C411" s="1">
        <v>0.29727999999999999</v>
      </c>
      <c r="D411" s="1">
        <v>0.225355</v>
      </c>
      <c r="E411" s="1">
        <v>0.17526700000000001</v>
      </c>
      <c r="F411" s="1">
        <v>0.191806</v>
      </c>
      <c r="G411" s="1">
        <v>0</v>
      </c>
      <c r="H411" s="24">
        <f t="shared" ref="H411:H412" si="58">(C411*L426*Q426)+(D411*M426*Q426)+(E411*N426*Q426)+(F411*O426*Q426)</f>
        <v>538.34017600000004</v>
      </c>
    </row>
    <row r="412" spans="1:17" ht="15.75">
      <c r="A412" s="1"/>
      <c r="B412" s="8" t="s">
        <v>63</v>
      </c>
      <c r="C412" s="1">
        <v>0.23741999999999999</v>
      </c>
      <c r="D412" s="1">
        <v>0.176175</v>
      </c>
      <c r="E412" s="1">
        <v>0.13965</v>
      </c>
      <c r="F412" s="1">
        <v>0.159916</v>
      </c>
      <c r="G412" s="1">
        <v>0</v>
      </c>
      <c r="H412" s="24">
        <f t="shared" si="58"/>
        <v>635.40153599999996</v>
      </c>
    </row>
    <row r="413" spans="1:17" ht="15.75">
      <c r="A413" s="2" t="s">
        <v>7</v>
      </c>
      <c r="B413" s="25"/>
      <c r="C413" s="1"/>
      <c r="D413" s="1"/>
      <c r="E413" s="1"/>
      <c r="F413" s="1"/>
      <c r="G413" s="1"/>
      <c r="H413" s="2">
        <f>SUM(H410:H412)</f>
        <v>1678.2887099999998</v>
      </c>
    </row>
    <row r="414" spans="1:17" ht="15.75">
      <c r="A414" s="1"/>
      <c r="B414" s="8" t="s">
        <v>64</v>
      </c>
      <c r="C414" s="1">
        <v>0.23741999999999999</v>
      </c>
      <c r="D414" s="1">
        <v>0.176175</v>
      </c>
      <c r="E414" s="1">
        <v>0.13965</v>
      </c>
      <c r="F414" s="1">
        <v>0.159916</v>
      </c>
      <c r="G414" s="1">
        <v>0</v>
      </c>
      <c r="H414" s="24">
        <f>(C414*L428*Q428)+(D414*M428*Q428)+(E414*N428*Q428)+(F414*O428*Q428)</f>
        <v>568.00867199999993</v>
      </c>
    </row>
    <row r="415" spans="1:17" ht="15.75">
      <c r="A415" s="1"/>
      <c r="B415" s="8" t="s">
        <v>65</v>
      </c>
      <c r="C415" s="1">
        <v>0.25460500000000003</v>
      </c>
      <c r="D415" s="1">
        <v>0.19284699999999999</v>
      </c>
      <c r="E415" s="1">
        <v>0.15015200000000001</v>
      </c>
      <c r="F415" s="1">
        <v>0.16416800000000001</v>
      </c>
      <c r="G415" s="1">
        <v>0</v>
      </c>
      <c r="H415" s="24">
        <f t="shared" ref="H415:H416" si="59">(C415*L429*Q429)+(D415*M429*Q429)+(E415*N429*Q429)+(F415*O429*Q429)</f>
        <v>774.90873999999997</v>
      </c>
    </row>
    <row r="416" spans="1:17" ht="15.75">
      <c r="A416" s="1"/>
      <c r="B416" s="8" t="s">
        <v>66</v>
      </c>
      <c r="C416" s="1">
        <v>0.25460500000000003</v>
      </c>
      <c r="D416" s="1">
        <v>0.19284699999999999</v>
      </c>
      <c r="E416" s="1">
        <v>0.15015200000000001</v>
      </c>
      <c r="F416" s="1">
        <v>0.16416800000000001</v>
      </c>
      <c r="G416" s="1">
        <v>0</v>
      </c>
      <c r="H416" s="24">
        <f t="shared" si="59"/>
        <v>953.64279999999985</v>
      </c>
      <c r="K416" s="47" t="s">
        <v>15</v>
      </c>
      <c r="L416" s="48" t="s">
        <v>108</v>
      </c>
      <c r="M416" s="48" t="s">
        <v>99</v>
      </c>
      <c r="N416" s="48" t="s">
        <v>100</v>
      </c>
      <c r="O416" s="48" t="s">
        <v>93</v>
      </c>
      <c r="P416" s="48" t="s">
        <v>120</v>
      </c>
      <c r="Q416" s="42" t="s">
        <v>16</v>
      </c>
    </row>
    <row r="417" spans="1:17" ht="15.75">
      <c r="A417" s="2" t="s">
        <v>7</v>
      </c>
      <c r="B417" s="25"/>
      <c r="C417" s="1"/>
      <c r="D417" s="1"/>
      <c r="E417" s="1"/>
      <c r="F417" s="1"/>
      <c r="G417" s="1"/>
      <c r="H417" s="2">
        <f>SUM(H414:H416)</f>
        <v>2296.5602119999994</v>
      </c>
      <c r="K417" s="44" t="s">
        <v>102</v>
      </c>
      <c r="L417" s="38">
        <v>41</v>
      </c>
      <c r="M417" s="38">
        <v>40</v>
      </c>
      <c r="N417" s="38">
        <v>2</v>
      </c>
      <c r="O417" s="38">
        <v>2</v>
      </c>
      <c r="P417" s="38">
        <v>2</v>
      </c>
      <c r="Q417" s="44">
        <v>23</v>
      </c>
    </row>
    <row r="418" spans="1:17" ht="15.75">
      <c r="A418" s="1" t="s">
        <v>1</v>
      </c>
      <c r="B418" s="8" t="s">
        <v>84</v>
      </c>
      <c r="C418" s="1"/>
      <c r="D418" s="1"/>
      <c r="E418" s="1"/>
      <c r="F418" s="1"/>
      <c r="G418" s="1"/>
      <c r="H418" s="8">
        <f>(C418*Q430*T430)+(D418*R430*T430)+(E418*S430*T430)</f>
        <v>0</v>
      </c>
      <c r="K418" s="44" t="s">
        <v>103</v>
      </c>
      <c r="L418" s="38">
        <v>22</v>
      </c>
      <c r="M418" s="38">
        <v>40</v>
      </c>
      <c r="N418" s="38">
        <v>6</v>
      </c>
      <c r="O418" s="38">
        <v>41</v>
      </c>
      <c r="P418" s="38">
        <v>5</v>
      </c>
      <c r="Q418" s="44">
        <v>22</v>
      </c>
    </row>
    <row r="419" spans="1:17" ht="15.75">
      <c r="A419" s="1" t="s">
        <v>2</v>
      </c>
      <c r="B419" s="8" t="s">
        <v>84</v>
      </c>
      <c r="C419" s="1"/>
      <c r="D419" s="1"/>
      <c r="E419" s="1"/>
      <c r="F419" s="1"/>
      <c r="G419" s="1"/>
      <c r="H419" s="8">
        <f>(C419*Q431*T431)+(D419*R431*T431)+(E419*S431*T431)</f>
        <v>0</v>
      </c>
      <c r="I419" s="12"/>
      <c r="J419" s="12"/>
      <c r="K419" s="44" t="s">
        <v>104</v>
      </c>
      <c r="L419" s="38">
        <v>33</v>
      </c>
      <c r="M419" s="38">
        <v>80</v>
      </c>
      <c r="N419" s="38">
        <v>12</v>
      </c>
      <c r="O419" s="38">
        <v>33</v>
      </c>
      <c r="P419" s="38">
        <v>6</v>
      </c>
      <c r="Q419" s="44">
        <v>22</v>
      </c>
    </row>
    <row r="420" spans="1:17" ht="15.75">
      <c r="A420" s="1" t="s">
        <v>3</v>
      </c>
      <c r="B420" s="8" t="s">
        <v>84</v>
      </c>
      <c r="C420" s="1"/>
      <c r="D420" s="1"/>
      <c r="E420" s="1"/>
      <c r="F420" s="1"/>
      <c r="G420" s="1"/>
      <c r="H420" s="8">
        <f>(C420*Q432*T432)+(D420*R432*T432)+(E420*S432*T432)</f>
        <v>0</v>
      </c>
      <c r="I420" s="12"/>
      <c r="J420" s="12"/>
      <c r="K420" s="44" t="s">
        <v>105</v>
      </c>
      <c r="L420" s="38">
        <v>21</v>
      </c>
      <c r="M420" s="38">
        <v>52</v>
      </c>
      <c r="N420" s="38">
        <v>8</v>
      </c>
      <c r="O420" s="38">
        <v>66</v>
      </c>
      <c r="P420" s="38">
        <v>7</v>
      </c>
      <c r="Q420" s="44">
        <v>22</v>
      </c>
    </row>
    <row r="421" spans="1:17" ht="15.75">
      <c r="A421" s="1" t="s">
        <v>4</v>
      </c>
      <c r="B421" s="8" t="s">
        <v>84</v>
      </c>
      <c r="C421" s="1"/>
      <c r="D421" s="1"/>
      <c r="E421" s="1"/>
      <c r="F421" s="1"/>
      <c r="G421" s="1"/>
      <c r="H421" s="8">
        <f>(C421*Q440*T440)+(D421*R440*T440)+(E421*S440*T440)</f>
        <v>0</v>
      </c>
      <c r="I421" s="12"/>
      <c r="J421" s="12"/>
      <c r="K421" s="44" t="s">
        <v>106</v>
      </c>
      <c r="L421" s="38">
        <v>19</v>
      </c>
      <c r="M421" s="38">
        <v>122</v>
      </c>
      <c r="N421" s="38">
        <v>9</v>
      </c>
      <c r="O421" s="38">
        <v>55</v>
      </c>
      <c r="P421" s="38">
        <v>9</v>
      </c>
      <c r="Q421" s="44">
        <v>20</v>
      </c>
    </row>
    <row r="422" spans="1:17" ht="15.75">
      <c r="A422" s="1" t="s">
        <v>5</v>
      </c>
      <c r="B422" s="8" t="s">
        <v>84</v>
      </c>
      <c r="C422" s="1"/>
      <c r="D422" s="1"/>
      <c r="E422" s="1"/>
      <c r="F422" s="1"/>
      <c r="G422" s="1"/>
      <c r="H422" s="8">
        <f>(C422*Q441*T441)+(D422*R441*T441)+(E422*S441*T441)</f>
        <v>0</v>
      </c>
      <c r="I422" s="12"/>
      <c r="J422" s="12"/>
      <c r="K422" s="44" t="s">
        <v>107</v>
      </c>
      <c r="L422" s="38">
        <v>15</v>
      </c>
      <c r="M422" s="38">
        <v>123</v>
      </c>
      <c r="N422" s="38">
        <v>20</v>
      </c>
      <c r="O422" s="38">
        <v>78</v>
      </c>
      <c r="P422" s="38">
        <v>7</v>
      </c>
      <c r="Q422" s="44">
        <v>22</v>
      </c>
    </row>
    <row r="423" spans="1:17" ht="15.75">
      <c r="A423" s="1" t="s">
        <v>6</v>
      </c>
      <c r="B423" s="8" t="s">
        <v>84</v>
      </c>
      <c r="C423" s="1"/>
      <c r="D423" s="1"/>
      <c r="E423" s="1"/>
      <c r="F423" s="1"/>
      <c r="G423" s="1"/>
      <c r="H423" s="8">
        <f>(C423*Q442*T442)+(D423*R442*T442)+(E423*S442*T442)</f>
        <v>0</v>
      </c>
      <c r="I423" s="12"/>
      <c r="J423" s="12"/>
    </row>
    <row r="424" spans="1:17" ht="15.75">
      <c r="A424" s="2" t="s">
        <v>7</v>
      </c>
      <c r="B424" s="25"/>
      <c r="C424" s="1"/>
      <c r="D424" s="1"/>
      <c r="E424" s="1"/>
      <c r="F424" s="1"/>
      <c r="G424" s="1"/>
      <c r="H424" s="2">
        <f>H418+H419+H420+H421+H422+H423</f>
        <v>0</v>
      </c>
      <c r="I424" s="12"/>
      <c r="J424" s="12"/>
      <c r="K424" s="47" t="s">
        <v>15</v>
      </c>
      <c r="L424" s="48" t="s">
        <v>108</v>
      </c>
      <c r="M424" s="48" t="s">
        <v>99</v>
      </c>
      <c r="N424" s="48" t="s">
        <v>100</v>
      </c>
      <c r="O424" s="48" t="s">
        <v>93</v>
      </c>
      <c r="P424" s="48" t="s">
        <v>120</v>
      </c>
      <c r="Q424" s="42" t="s">
        <v>16</v>
      </c>
    </row>
    <row r="425" spans="1:17" ht="15.75">
      <c r="A425" s="1" t="s">
        <v>1</v>
      </c>
      <c r="B425" s="8" t="s">
        <v>85</v>
      </c>
      <c r="C425" s="1">
        <v>0.108338</v>
      </c>
      <c r="D425" s="1">
        <v>8.6622000000000005E-2</v>
      </c>
      <c r="E425" s="1">
        <v>8.0263000000000001E-2</v>
      </c>
      <c r="F425" s="1">
        <v>6.0387000000000003E-2</v>
      </c>
      <c r="G425" s="1">
        <v>0</v>
      </c>
      <c r="H425" s="24">
        <f>(C425*L417*Q417)+(D425*M417*Q417)+(E425*N417*Q417)+(F425*O417*Q417)</f>
        <v>188.32487399999999</v>
      </c>
      <c r="I425" s="12"/>
      <c r="J425" s="12"/>
      <c r="K425" s="44" t="s">
        <v>102</v>
      </c>
      <c r="L425" s="38">
        <v>41</v>
      </c>
      <c r="M425" s="38">
        <v>40</v>
      </c>
      <c r="N425" s="38">
        <v>2</v>
      </c>
      <c r="O425" s="38">
        <v>2</v>
      </c>
      <c r="P425" s="38">
        <v>2</v>
      </c>
      <c r="Q425" s="44">
        <v>23</v>
      </c>
    </row>
    <row r="426" spans="1:17" ht="15.75">
      <c r="A426" s="1" t="s">
        <v>2</v>
      </c>
      <c r="B426" s="8" t="s">
        <v>85</v>
      </c>
      <c r="C426" s="1">
        <v>0.108338</v>
      </c>
      <c r="D426" s="1">
        <v>8.6622000000000005E-2</v>
      </c>
      <c r="E426" s="1">
        <v>8.0263000000000001E-2</v>
      </c>
      <c r="F426" s="1">
        <v>6.0387000000000003E-2</v>
      </c>
      <c r="G426" s="1">
        <v>0</v>
      </c>
      <c r="H426" s="24">
        <f t="shared" ref="H426:H430" si="60">(C426*L418*Q418)+(D426*M418*Q418)+(E426*N418*Q418)+(F426*O418*Q418)</f>
        <v>193.72674200000003</v>
      </c>
      <c r="K426" s="44" t="s">
        <v>103</v>
      </c>
      <c r="L426" s="38">
        <v>22</v>
      </c>
      <c r="M426" s="38">
        <v>40</v>
      </c>
      <c r="N426" s="38">
        <v>6</v>
      </c>
      <c r="O426" s="38">
        <v>41</v>
      </c>
      <c r="P426" s="38">
        <v>5</v>
      </c>
      <c r="Q426" s="44">
        <v>22</v>
      </c>
    </row>
    <row r="427" spans="1:17" ht="15.75">
      <c r="A427" s="1" t="s">
        <v>3</v>
      </c>
      <c r="B427" s="8" t="s">
        <v>85</v>
      </c>
      <c r="C427" s="1">
        <v>0.108338</v>
      </c>
      <c r="D427" s="1">
        <v>8.6622000000000005E-2</v>
      </c>
      <c r="E427" s="1">
        <v>8.0263000000000001E-2</v>
      </c>
      <c r="F427" s="1">
        <v>6.0387000000000003E-2</v>
      </c>
      <c r="G427" s="1">
        <v>0</v>
      </c>
      <c r="H427" s="24">
        <f t="shared" si="60"/>
        <v>296.13850200000002</v>
      </c>
      <c r="K427" s="44" t="s">
        <v>104</v>
      </c>
      <c r="L427" s="38">
        <v>33</v>
      </c>
      <c r="M427" s="38">
        <v>80</v>
      </c>
      <c r="N427" s="38">
        <v>12</v>
      </c>
      <c r="O427" s="38">
        <v>33</v>
      </c>
      <c r="P427" s="38">
        <v>6</v>
      </c>
      <c r="Q427" s="44">
        <v>22</v>
      </c>
    </row>
    <row r="428" spans="1:17" ht="15.75">
      <c r="A428" s="1" t="s">
        <v>4</v>
      </c>
      <c r="B428" s="8" t="s">
        <v>85</v>
      </c>
      <c r="C428" s="1">
        <v>0.108338</v>
      </c>
      <c r="D428" s="1">
        <v>8.6622000000000005E-2</v>
      </c>
      <c r="E428" s="1">
        <v>8.0263000000000001E-2</v>
      </c>
      <c r="F428" s="1">
        <v>6.0387000000000003E-2</v>
      </c>
      <c r="G428" s="1">
        <v>0</v>
      </c>
      <c r="H428" s="24">
        <f t="shared" si="60"/>
        <v>250.95593600000001</v>
      </c>
      <c r="K428" s="44" t="s">
        <v>105</v>
      </c>
      <c r="L428" s="38">
        <v>21</v>
      </c>
      <c r="M428" s="38">
        <v>52</v>
      </c>
      <c r="N428" s="38">
        <v>8</v>
      </c>
      <c r="O428" s="38">
        <v>66</v>
      </c>
      <c r="P428" s="38">
        <v>7</v>
      </c>
      <c r="Q428" s="44">
        <v>22</v>
      </c>
    </row>
    <row r="429" spans="1:17" ht="15.75">
      <c r="A429" s="1" t="s">
        <v>5</v>
      </c>
      <c r="B429" s="8" t="s">
        <v>85</v>
      </c>
      <c r="C429" s="1">
        <v>0.108338</v>
      </c>
      <c r="D429" s="1">
        <v>8.6622000000000005E-2</v>
      </c>
      <c r="E429" s="1">
        <v>8.0263000000000001E-2</v>
      </c>
      <c r="F429" s="1">
        <v>6.0387000000000003E-2</v>
      </c>
      <c r="G429" s="1">
        <v>0</v>
      </c>
      <c r="H429" s="24">
        <f t="shared" si="60"/>
        <v>333.39916000000005</v>
      </c>
      <c r="K429" s="44" t="s">
        <v>106</v>
      </c>
      <c r="L429" s="38">
        <v>19</v>
      </c>
      <c r="M429" s="38">
        <v>122</v>
      </c>
      <c r="N429" s="38">
        <v>9</v>
      </c>
      <c r="O429" s="38">
        <v>55</v>
      </c>
      <c r="P429" s="38">
        <v>9</v>
      </c>
      <c r="Q429" s="44">
        <v>20</v>
      </c>
    </row>
    <row r="430" spans="1:17" ht="15.75">
      <c r="A430" s="1" t="s">
        <v>6</v>
      </c>
      <c r="B430" s="8" t="s">
        <v>85</v>
      </c>
      <c r="C430" s="1">
        <v>0.108338</v>
      </c>
      <c r="D430" s="1">
        <v>8.6622000000000005E-2</v>
      </c>
      <c r="E430" s="1">
        <v>8.0263000000000001E-2</v>
      </c>
      <c r="F430" s="1">
        <v>6.0387000000000003E-2</v>
      </c>
      <c r="G430" s="1">
        <v>0</v>
      </c>
      <c r="H430" s="24">
        <f t="shared" si="60"/>
        <v>409.09048400000006</v>
      </c>
      <c r="K430" s="44" t="s">
        <v>107</v>
      </c>
      <c r="L430" s="38">
        <v>15</v>
      </c>
      <c r="M430" s="38">
        <v>123</v>
      </c>
      <c r="N430" s="38">
        <v>20</v>
      </c>
      <c r="O430" s="38">
        <v>78</v>
      </c>
      <c r="P430" s="38">
        <v>7</v>
      </c>
      <c r="Q430" s="44">
        <v>22</v>
      </c>
    </row>
    <row r="431" spans="1:17" ht="15.75">
      <c r="A431" s="2" t="s">
        <v>7</v>
      </c>
      <c r="B431" s="25"/>
      <c r="C431" s="1"/>
      <c r="D431" s="1"/>
      <c r="E431" s="1"/>
      <c r="F431" s="1"/>
      <c r="G431" s="1"/>
      <c r="H431" s="2">
        <f>SUM(H425:H430)</f>
        <v>1671.6356980000003</v>
      </c>
    </row>
    <row r="432" spans="1:17" ht="15.75">
      <c r="A432" s="1" t="s">
        <v>1</v>
      </c>
      <c r="B432" s="8" t="s">
        <v>118</v>
      </c>
      <c r="C432" s="1">
        <v>3.5999999999999999E-3</v>
      </c>
      <c r="D432" s="1">
        <v>3.5999999999999999E-3</v>
      </c>
      <c r="E432" s="1">
        <v>6.7499999999999999E-3</v>
      </c>
      <c r="F432" s="1">
        <v>3.0000000000000001E-3</v>
      </c>
      <c r="G432" s="1">
        <v>0</v>
      </c>
      <c r="H432" s="24">
        <f>(C432*L417*Q417)+(D432*M417*Q417)+(E432*N417*Q417)+(F432*O417*Q417)</f>
        <v>7.1552999999999995</v>
      </c>
    </row>
    <row r="433" spans="1:20" ht="15.75">
      <c r="A433" s="1" t="s">
        <v>2</v>
      </c>
      <c r="B433" s="8" t="s">
        <v>118</v>
      </c>
      <c r="C433" s="1">
        <v>3.5999999999999999E-3</v>
      </c>
      <c r="D433" s="1">
        <v>3.5999999999999999E-3</v>
      </c>
      <c r="E433" s="1">
        <v>6.7499999999999999E-3</v>
      </c>
      <c r="F433" s="1">
        <v>3.0000000000000001E-3</v>
      </c>
      <c r="G433" s="1">
        <v>0</v>
      </c>
      <c r="H433" s="24">
        <f t="shared" ref="H433:H437" si="61">(C433*L418*Q418)+(D433*M418*Q418)+(E433*N418*Q418)+(F433*O418*Q418)</f>
        <v>8.5073999999999987</v>
      </c>
    </row>
    <row r="434" spans="1:20" ht="15.75">
      <c r="A434" s="1" t="s">
        <v>3</v>
      </c>
      <c r="B434" s="8" t="s">
        <v>118</v>
      </c>
      <c r="C434" s="1">
        <v>3.5999999999999999E-3</v>
      </c>
      <c r="D434" s="1">
        <v>3.5999999999999999E-3</v>
      </c>
      <c r="E434" s="1">
        <v>6.7499999999999999E-3</v>
      </c>
      <c r="F434" s="1">
        <v>3.0000000000000001E-3</v>
      </c>
      <c r="G434" s="1">
        <v>0</v>
      </c>
      <c r="H434" s="24">
        <f t="shared" si="61"/>
        <v>12.909600000000001</v>
      </c>
    </row>
    <row r="435" spans="1:20" ht="15.75">
      <c r="A435" s="1" t="s">
        <v>4</v>
      </c>
      <c r="B435" s="8" t="s">
        <v>118</v>
      </c>
      <c r="C435" s="1">
        <v>3.5999999999999999E-3</v>
      </c>
      <c r="D435" s="1">
        <v>3.5999999999999999E-3</v>
      </c>
      <c r="E435" s="1">
        <v>6.7499999999999999E-3</v>
      </c>
      <c r="F435" s="1">
        <v>3.0000000000000001E-3</v>
      </c>
      <c r="G435" s="1">
        <v>0</v>
      </c>
      <c r="H435" s="24">
        <f t="shared" si="61"/>
        <v>11.3256</v>
      </c>
    </row>
    <row r="436" spans="1:20" ht="15.75">
      <c r="A436" s="1" t="s">
        <v>5</v>
      </c>
      <c r="B436" s="8" t="s">
        <v>118</v>
      </c>
      <c r="C436" s="1">
        <v>3.5999999999999999E-3</v>
      </c>
      <c r="D436" s="1">
        <v>3.5999999999999999E-3</v>
      </c>
      <c r="E436" s="1">
        <v>6.7499999999999999E-3</v>
      </c>
      <c r="F436" s="1">
        <v>3.0000000000000001E-3</v>
      </c>
      <c r="G436" s="1">
        <v>0</v>
      </c>
      <c r="H436" s="24">
        <f t="shared" si="61"/>
        <v>14.667</v>
      </c>
      <c r="L436" s="11"/>
      <c r="M436" s="3"/>
      <c r="N436" s="3"/>
      <c r="O436" s="3"/>
      <c r="P436" s="3"/>
      <c r="Q436" s="3"/>
      <c r="R436" s="3"/>
      <c r="S436" s="3"/>
      <c r="T436" s="3"/>
    </row>
    <row r="437" spans="1:20" ht="15.75">
      <c r="A437" s="1" t="s">
        <v>6</v>
      </c>
      <c r="B437" s="8" t="s">
        <v>118</v>
      </c>
      <c r="C437" s="1">
        <v>3.5999999999999999E-3</v>
      </c>
      <c r="D437" s="1">
        <v>3.5999999999999999E-3</v>
      </c>
      <c r="E437" s="1">
        <v>6.7499999999999999E-3</v>
      </c>
      <c r="F437" s="1">
        <v>3.0000000000000001E-3</v>
      </c>
      <c r="G437" s="1">
        <v>0</v>
      </c>
      <c r="H437" s="24">
        <f t="shared" si="61"/>
        <v>19.047600000000003</v>
      </c>
      <c r="L437" s="11"/>
      <c r="M437" s="3"/>
      <c r="N437" s="3"/>
      <c r="O437" s="3"/>
      <c r="P437" s="3"/>
      <c r="Q437" s="3"/>
      <c r="R437" s="3"/>
      <c r="S437" s="3"/>
      <c r="T437" s="3"/>
    </row>
    <row r="438" spans="1:20" ht="15.75">
      <c r="A438" s="2"/>
      <c r="B438" s="25"/>
      <c r="C438" s="1"/>
      <c r="D438" s="1"/>
      <c r="E438" s="1"/>
      <c r="F438" s="1"/>
      <c r="G438" s="1"/>
      <c r="H438" s="2">
        <f>H432+H433+H434+H435+H436+H437</f>
        <v>73.612500000000011</v>
      </c>
      <c r="L438" s="11"/>
      <c r="M438" s="3"/>
      <c r="N438" s="3"/>
      <c r="O438" s="3"/>
      <c r="P438" s="3"/>
      <c r="Q438" s="3"/>
      <c r="R438" s="3"/>
      <c r="S438" s="3"/>
      <c r="T438" s="3"/>
    </row>
    <row r="439" spans="1:20" ht="15.75">
      <c r="A439" s="1" t="s">
        <v>1</v>
      </c>
      <c r="B439" s="8" t="s">
        <v>78</v>
      </c>
      <c r="C439" s="1">
        <v>5.8782000000000001E-2</v>
      </c>
      <c r="D439" s="1">
        <v>5.9444999999999998E-2</v>
      </c>
      <c r="E439" s="1">
        <v>3.5695999999999999E-2</v>
      </c>
      <c r="F439" s="1">
        <v>5.2687999999999999E-2</v>
      </c>
      <c r="G439" s="1">
        <v>0</v>
      </c>
      <c r="H439" s="24">
        <f>(C439*L417*Q417)+(D439*M417*Q417)+(E439*N417*Q417)+(F439*O417*Q417)</f>
        <v>114.18648999999999</v>
      </c>
      <c r="L439" s="11"/>
      <c r="M439" s="3"/>
      <c r="N439" s="3"/>
      <c r="O439" s="3"/>
      <c r="P439" s="3"/>
      <c r="Q439" s="3"/>
      <c r="R439" s="3"/>
      <c r="S439" s="3"/>
      <c r="T439" s="3"/>
    </row>
    <row r="440" spans="1:20" ht="15.75">
      <c r="A440" s="1" t="s">
        <v>2</v>
      </c>
      <c r="B440" s="8" t="s">
        <v>78</v>
      </c>
      <c r="C440" s="1">
        <v>5.8782000000000001E-2</v>
      </c>
      <c r="D440" s="1">
        <v>5.9444999999999998E-2</v>
      </c>
      <c r="E440" s="1">
        <v>3.5695999999999999E-2</v>
      </c>
      <c r="F440" s="1">
        <v>5.2687999999999999E-2</v>
      </c>
      <c r="G440" s="1">
        <v>0</v>
      </c>
      <c r="H440" s="24">
        <f t="shared" ref="H440:H444" si="62">(C440*L418*Q418)+(D440*M418*Q418)+(E440*N418*Q418)+(F440*O418*Q418)</f>
        <v>132.998536</v>
      </c>
      <c r="L440" s="11"/>
      <c r="M440" s="3"/>
      <c r="N440" s="3"/>
      <c r="O440" s="3"/>
      <c r="P440" s="3"/>
      <c r="Q440" s="3"/>
      <c r="R440" s="3"/>
      <c r="S440" s="3"/>
      <c r="T440" s="3"/>
    </row>
    <row r="441" spans="1:20" ht="15.75">
      <c r="A441" s="1" t="s">
        <v>3</v>
      </c>
      <c r="B441" s="8" t="s">
        <v>78</v>
      </c>
      <c r="C441" s="1">
        <v>5.8782000000000001E-2</v>
      </c>
      <c r="D441" s="1">
        <v>5.9444999999999998E-2</v>
      </c>
      <c r="E441" s="1">
        <v>3.5695999999999999E-2</v>
      </c>
      <c r="F441" s="1">
        <v>5.2687999999999999E-2</v>
      </c>
      <c r="G441" s="1">
        <v>0</v>
      </c>
      <c r="H441" s="24">
        <f t="shared" si="62"/>
        <v>194.97416399999997</v>
      </c>
      <c r="L441" s="11"/>
      <c r="M441" s="3"/>
      <c r="N441" s="3"/>
      <c r="O441" s="3"/>
      <c r="P441" s="3"/>
      <c r="Q441" s="3"/>
      <c r="R441" s="3"/>
      <c r="S441" s="3"/>
      <c r="T441" s="3"/>
    </row>
    <row r="442" spans="1:20" ht="15.75">
      <c r="A442" s="1" t="s">
        <v>4</v>
      </c>
      <c r="B442" s="8" t="s">
        <v>78</v>
      </c>
      <c r="C442" s="1">
        <v>5.8782000000000001E-2</v>
      </c>
      <c r="D442" s="1">
        <v>5.9444999999999998E-2</v>
      </c>
      <c r="E442" s="1">
        <v>3.5695999999999999E-2</v>
      </c>
      <c r="F442" s="1">
        <v>5.2687999999999999E-2</v>
      </c>
      <c r="G442" s="1">
        <v>0</v>
      </c>
      <c r="H442" s="24">
        <f t="shared" si="62"/>
        <v>177.947836</v>
      </c>
      <c r="L442" s="11"/>
      <c r="M442" s="3"/>
      <c r="N442" s="3"/>
      <c r="O442" s="3"/>
      <c r="P442" s="3"/>
      <c r="Q442" s="3"/>
      <c r="R442" s="3"/>
      <c r="S442" s="3"/>
      <c r="T442" s="3"/>
    </row>
    <row r="443" spans="1:20" ht="15.75">
      <c r="A443" s="1" t="s">
        <v>5</v>
      </c>
      <c r="B443" s="8" t="s">
        <v>78</v>
      </c>
      <c r="C443" s="1">
        <v>5.8782000000000001E-2</v>
      </c>
      <c r="D443" s="1">
        <v>5.9444999999999998E-2</v>
      </c>
      <c r="E443" s="1">
        <v>3.5695999999999999E-2</v>
      </c>
      <c r="F443" s="1">
        <v>5.2687999999999999E-2</v>
      </c>
      <c r="G443" s="1">
        <v>0</v>
      </c>
      <c r="H443" s="24">
        <f t="shared" si="62"/>
        <v>231.76504</v>
      </c>
    </row>
    <row r="444" spans="1:20" ht="15.75">
      <c r="A444" s="1" t="s">
        <v>6</v>
      </c>
      <c r="B444" s="8" t="s">
        <v>78</v>
      </c>
      <c r="C444" s="1">
        <v>5.8782000000000001E-2</v>
      </c>
      <c r="D444" s="1">
        <v>5.9444999999999998E-2</v>
      </c>
      <c r="E444" s="1">
        <v>3.5695999999999999E-2</v>
      </c>
      <c r="F444" s="1">
        <v>5.2687999999999999E-2</v>
      </c>
      <c r="G444" s="1">
        <v>0</v>
      </c>
      <c r="H444" s="24">
        <f t="shared" si="62"/>
        <v>286.37507800000003</v>
      </c>
    </row>
    <row r="445" spans="1:20" ht="15.75">
      <c r="A445" s="2" t="s">
        <v>7</v>
      </c>
      <c r="B445" s="25"/>
      <c r="C445" s="1"/>
      <c r="D445" s="1"/>
      <c r="E445" s="1"/>
      <c r="F445" s="1"/>
      <c r="G445" s="1"/>
      <c r="H445" s="2">
        <f>SUM(H439:H444)</f>
        <v>1138.2471439999999</v>
      </c>
    </row>
    <row r="446" spans="1:20" ht="15.75">
      <c r="A446" s="1" t="s">
        <v>1</v>
      </c>
      <c r="B446" s="8" t="s">
        <v>79</v>
      </c>
      <c r="C446" s="1">
        <v>6.2558600000000006E-2</v>
      </c>
      <c r="D446" s="1">
        <v>6.2920599999999993E-2</v>
      </c>
      <c r="E446" s="1">
        <v>3.7808799999999997E-2</v>
      </c>
      <c r="F446" s="1">
        <v>5.6535599999999998E-2</v>
      </c>
      <c r="G446" s="1">
        <v>0</v>
      </c>
      <c r="H446" s="24">
        <f>(C446*L417*Q417)+(D446*M417*Q417)+(E446*N417*Q417)+(F446*O417*Q417)</f>
        <v>121.21955419999999</v>
      </c>
    </row>
    <row r="447" spans="1:20" ht="15.75">
      <c r="A447" s="1" t="s">
        <v>2</v>
      </c>
      <c r="B447" s="8" t="s">
        <v>79</v>
      </c>
      <c r="C447" s="1">
        <v>6.2558600000000006E-2</v>
      </c>
      <c r="D447" s="1">
        <v>6.2920599999999993E-2</v>
      </c>
      <c r="E447" s="1">
        <v>3.7808799999999997E-2</v>
      </c>
      <c r="F447" s="1">
        <v>5.6535599999999998E-2</v>
      </c>
      <c r="G447" s="1">
        <v>0</v>
      </c>
      <c r="H447" s="24">
        <f t="shared" ref="H447:H451" si="63">(C447*L418*Q418)+(D447*M418*Q418)+(E447*N418*Q418)+(F447*O418*Q418)</f>
        <v>141.6343632</v>
      </c>
    </row>
    <row r="448" spans="1:20" ht="15.75">
      <c r="A448" s="1" t="s">
        <v>3</v>
      </c>
      <c r="B448" s="8" t="s">
        <v>79</v>
      </c>
      <c r="C448" s="1">
        <v>6.2558600000000006E-2</v>
      </c>
      <c r="D448" s="1">
        <v>6.2920599999999993E-2</v>
      </c>
      <c r="E448" s="1">
        <v>3.7808799999999997E-2</v>
      </c>
      <c r="F448" s="1">
        <v>5.6535599999999998E-2</v>
      </c>
      <c r="G448" s="1">
        <v>0</v>
      </c>
      <c r="H448" s="24">
        <f t="shared" si="63"/>
        <v>207.18416839999998</v>
      </c>
    </row>
    <row r="449" spans="1:19" ht="15.75">
      <c r="A449" s="1" t="s">
        <v>4</v>
      </c>
      <c r="B449" s="8" t="s">
        <v>79</v>
      </c>
      <c r="C449" s="1">
        <v>6.2558600000000006E-2</v>
      </c>
      <c r="D449" s="1">
        <v>6.2920599999999993E-2</v>
      </c>
      <c r="E449" s="1">
        <v>3.7808799999999997E-2</v>
      </c>
      <c r="F449" s="1">
        <v>5.6535599999999998E-2</v>
      </c>
      <c r="G449" s="1">
        <v>0</v>
      </c>
      <c r="H449" s="24">
        <f t="shared" si="63"/>
        <v>189.62727959999998</v>
      </c>
    </row>
    <row r="450" spans="1:19" ht="15.75">
      <c r="A450" s="1" t="s">
        <v>5</v>
      </c>
      <c r="B450" s="8" t="s">
        <v>79</v>
      </c>
      <c r="C450" s="1">
        <v>6.2558600000000006E-2</v>
      </c>
      <c r="D450" s="1">
        <v>6.2920599999999993E-2</v>
      </c>
      <c r="E450" s="1">
        <v>3.7808799999999997E-2</v>
      </c>
      <c r="F450" s="1">
        <v>5.6535599999999998E-2</v>
      </c>
      <c r="G450" s="1">
        <v>0</v>
      </c>
      <c r="H450" s="24">
        <f t="shared" si="63"/>
        <v>246.29327599999999</v>
      </c>
    </row>
    <row r="451" spans="1:19" ht="15.75">
      <c r="A451" s="1" t="s">
        <v>6</v>
      </c>
      <c r="B451" s="8" t="s">
        <v>79</v>
      </c>
      <c r="C451" s="1">
        <v>6.2558600000000006E-2</v>
      </c>
      <c r="D451" s="1">
        <v>6.2920599999999993E-2</v>
      </c>
      <c r="E451" s="1">
        <v>3.7808799999999997E-2</v>
      </c>
      <c r="F451" s="1">
        <v>5.6535599999999998E-2</v>
      </c>
      <c r="G451" s="1">
        <v>0</v>
      </c>
      <c r="H451" s="24">
        <f t="shared" si="63"/>
        <v>304.55844319999994</v>
      </c>
    </row>
    <row r="452" spans="1:19" ht="15.75">
      <c r="A452" s="2" t="s">
        <v>7</v>
      </c>
      <c r="B452" s="25"/>
      <c r="C452" s="1"/>
      <c r="D452" s="1"/>
      <c r="E452" s="1"/>
      <c r="F452" s="1"/>
      <c r="G452" s="1"/>
      <c r="H452" s="2">
        <f>SUM(H446:H451)</f>
        <v>1210.5170845999999</v>
      </c>
    </row>
    <row r="453" spans="1:19" ht="15.75">
      <c r="A453" s="1" t="s">
        <v>1</v>
      </c>
      <c r="B453" s="8" t="s">
        <v>101</v>
      </c>
      <c r="C453" s="1"/>
      <c r="D453" s="1"/>
      <c r="E453" s="1"/>
      <c r="F453" s="1"/>
      <c r="G453" s="1">
        <v>0</v>
      </c>
      <c r="H453" s="8">
        <f t="shared" ref="H453:H458" si="64">(C453*Q430*T430)+(D453*R430*T430)+(E453*S430*T430)</f>
        <v>0</v>
      </c>
    </row>
    <row r="454" spans="1:19" ht="15.75">
      <c r="A454" s="1" t="s">
        <v>2</v>
      </c>
      <c r="B454" s="8" t="s">
        <v>101</v>
      </c>
      <c r="C454" s="1"/>
      <c r="D454" s="1"/>
      <c r="E454" s="1"/>
      <c r="F454" s="1"/>
      <c r="G454" s="1">
        <v>0</v>
      </c>
      <c r="H454" s="8">
        <f t="shared" si="64"/>
        <v>0</v>
      </c>
    </row>
    <row r="455" spans="1:19" ht="15.75">
      <c r="A455" s="1" t="s">
        <v>3</v>
      </c>
      <c r="B455" s="8" t="s">
        <v>101</v>
      </c>
      <c r="C455" s="1"/>
      <c r="D455" s="1"/>
      <c r="E455" s="1"/>
      <c r="F455" s="1"/>
      <c r="G455" s="1">
        <v>0</v>
      </c>
      <c r="H455" s="8">
        <f t="shared" si="64"/>
        <v>0</v>
      </c>
    </row>
    <row r="456" spans="1:19" ht="15.75">
      <c r="A456" s="1" t="s">
        <v>4</v>
      </c>
      <c r="B456" s="8" t="s">
        <v>101</v>
      </c>
      <c r="C456" s="1"/>
      <c r="D456" s="1"/>
      <c r="E456" s="1"/>
      <c r="F456" s="1"/>
      <c r="G456" s="1">
        <v>0</v>
      </c>
      <c r="H456" s="8">
        <f t="shared" si="64"/>
        <v>0</v>
      </c>
    </row>
    <row r="457" spans="1:19" ht="15.75">
      <c r="A457" s="1" t="s">
        <v>5</v>
      </c>
      <c r="B457" s="8" t="s">
        <v>101</v>
      </c>
      <c r="C457" s="1"/>
      <c r="D457" s="1"/>
      <c r="E457" s="1"/>
      <c r="F457" s="1"/>
      <c r="G457" s="1">
        <v>0</v>
      </c>
      <c r="H457" s="8">
        <f t="shared" si="64"/>
        <v>0</v>
      </c>
    </row>
    <row r="458" spans="1:19" ht="15.75">
      <c r="A458" s="1" t="s">
        <v>6</v>
      </c>
      <c r="B458" s="8" t="s">
        <v>101</v>
      </c>
      <c r="C458" s="1"/>
      <c r="D458" s="1"/>
      <c r="E458" s="1"/>
      <c r="F458" s="1"/>
      <c r="G458" s="1">
        <v>0</v>
      </c>
      <c r="H458" s="8">
        <f t="shared" si="64"/>
        <v>0</v>
      </c>
    </row>
    <row r="459" spans="1:19" ht="15.75">
      <c r="A459" s="2" t="s">
        <v>7</v>
      </c>
      <c r="B459" s="8"/>
      <c r="C459" s="1"/>
      <c r="D459" s="1"/>
      <c r="E459" s="1"/>
      <c r="F459" s="1"/>
      <c r="G459" s="1"/>
      <c r="H459" s="2">
        <f>H453+H454+H455+H456+H457+H458</f>
        <v>0</v>
      </c>
    </row>
    <row r="460" spans="1:19" ht="15.75">
      <c r="A460" s="1" t="s">
        <v>1</v>
      </c>
      <c r="B460" s="8" t="s">
        <v>81</v>
      </c>
      <c r="C460" s="1">
        <v>2.5368999999999999E-2</v>
      </c>
      <c r="D460" s="1">
        <v>2.6980000000000001E-2</v>
      </c>
      <c r="E460" s="1">
        <v>2.5080000000000002E-2</v>
      </c>
      <c r="F460" s="1">
        <v>2.2589999999999999E-2</v>
      </c>
      <c r="G460" s="1">
        <v>0</v>
      </c>
      <c r="H460" s="24">
        <f>(C460*L488*Q488)+(D460*M488*Q488)+(E460*N488*Q488)+(F460*O488*Q488)</f>
        <v>50.937387000000001</v>
      </c>
      <c r="S460" s="33"/>
    </row>
    <row r="461" spans="1:19" ht="15.75">
      <c r="A461" s="1" t="s">
        <v>2</v>
      </c>
      <c r="B461" s="8" t="s">
        <v>81</v>
      </c>
      <c r="C461" s="1">
        <v>2.5368999999999999E-2</v>
      </c>
      <c r="D461" s="1">
        <v>2.6980000000000001E-2</v>
      </c>
      <c r="E461" s="1">
        <v>2.5080000000000002E-2</v>
      </c>
      <c r="F461" s="1">
        <v>2.2589999999999999E-2</v>
      </c>
      <c r="G461" s="1">
        <v>0</v>
      </c>
      <c r="H461" s="24">
        <f t="shared" ref="H461:H465" si="65">(C461*L489*Q489)+(D461*M489*Q489)+(E461*N489*Q489)+(F461*O489*Q489)</f>
        <v>59.707735999999997</v>
      </c>
    </row>
    <row r="462" spans="1:19" ht="15.75">
      <c r="A462" s="1" t="s">
        <v>3</v>
      </c>
      <c r="B462" s="8" t="s">
        <v>81</v>
      </c>
      <c r="C462" s="1">
        <v>2.5368999999999999E-2</v>
      </c>
      <c r="D462" s="1">
        <v>2.6980000000000001E-2</v>
      </c>
      <c r="E462" s="1">
        <v>2.5080000000000002E-2</v>
      </c>
      <c r="F462" s="1">
        <v>2.2589999999999999E-2</v>
      </c>
      <c r="G462" s="1">
        <v>0</v>
      </c>
      <c r="H462" s="24">
        <f t="shared" si="65"/>
        <v>88.924154000000001</v>
      </c>
      <c r="S462" s="3"/>
    </row>
    <row r="463" spans="1:19" ht="15.75">
      <c r="A463" s="1" t="s">
        <v>4</v>
      </c>
      <c r="B463" s="8" t="s">
        <v>81</v>
      </c>
      <c r="C463" s="1">
        <v>2.5368999999999999E-2</v>
      </c>
      <c r="D463" s="1">
        <v>2.6980000000000001E-2</v>
      </c>
      <c r="E463" s="1">
        <v>2.5080000000000002E-2</v>
      </c>
      <c r="F463" s="1">
        <v>2.2589999999999999E-2</v>
      </c>
      <c r="G463" s="1">
        <v>0</v>
      </c>
      <c r="H463" s="24">
        <f t="shared" si="65"/>
        <v>79.800358000000003</v>
      </c>
    </row>
    <row r="464" spans="1:19" ht="15.75">
      <c r="A464" s="1" t="s">
        <v>5</v>
      </c>
      <c r="B464" s="8" t="s">
        <v>81</v>
      </c>
      <c r="C464" s="1">
        <v>2.5368999999999999E-2</v>
      </c>
      <c r="D464" s="1">
        <v>2.6980000000000001E-2</v>
      </c>
      <c r="E464" s="1">
        <v>2.5080000000000002E-2</v>
      </c>
      <c r="F464" s="1">
        <v>2.2589999999999999E-2</v>
      </c>
      <c r="G464" s="1">
        <v>0</v>
      </c>
      <c r="H464" s="24">
        <f t="shared" si="65"/>
        <v>104.83481999999998</v>
      </c>
    </row>
    <row r="465" spans="1:19" ht="15.75">
      <c r="A465" s="1" t="s">
        <v>6</v>
      </c>
      <c r="B465" s="8" t="s">
        <v>81</v>
      </c>
      <c r="C465" s="1">
        <v>2.5368999999999999E-2</v>
      </c>
      <c r="D465" s="1">
        <v>2.6980000000000001E-2</v>
      </c>
      <c r="E465" s="1">
        <v>2.5080000000000002E-2</v>
      </c>
      <c r="F465" s="1">
        <v>2.2589999999999999E-2</v>
      </c>
      <c r="G465" s="1">
        <v>0</v>
      </c>
      <c r="H465" s="24">
        <f t="shared" si="65"/>
        <v>131.17929000000001</v>
      </c>
      <c r="S465" s="3"/>
    </row>
    <row r="466" spans="1:19" ht="15.75">
      <c r="A466" s="2" t="s">
        <v>7</v>
      </c>
      <c r="B466" s="25"/>
      <c r="C466" s="1"/>
      <c r="D466" s="1"/>
      <c r="E466" s="1"/>
      <c r="F466" s="1"/>
      <c r="G466" s="1"/>
      <c r="H466" s="2">
        <f>SUM(H460:H465)</f>
        <v>515.38374499999998</v>
      </c>
    </row>
    <row r="467" spans="1:19" ht="15.75">
      <c r="A467" s="1" t="s">
        <v>1</v>
      </c>
      <c r="B467" s="8" t="s">
        <v>82</v>
      </c>
      <c r="C467" s="1">
        <v>2.6991999999999999E-2</v>
      </c>
      <c r="D467" s="1">
        <v>2.8705999999999999E-2</v>
      </c>
      <c r="E467" s="1">
        <v>2.6683999999999999E-2</v>
      </c>
      <c r="F467" s="1">
        <v>2.4129000000000001E-2</v>
      </c>
      <c r="G467" s="1">
        <v>0</v>
      </c>
      <c r="H467" s="24">
        <f>(C467*L488*Q488)+(D467*M488*Q488)+(E467*N488*Q488)+(F467*O488*Q488)</f>
        <v>54.200373999999989</v>
      </c>
    </row>
    <row r="468" spans="1:19" ht="15.75">
      <c r="A468" s="1" t="s">
        <v>2</v>
      </c>
      <c r="B468" s="8" t="s">
        <v>82</v>
      </c>
      <c r="C468" s="1">
        <v>2.6991999999999999E-2</v>
      </c>
      <c r="D468" s="1">
        <v>2.8705999999999999E-2</v>
      </c>
      <c r="E468" s="1">
        <v>2.6683999999999999E-2</v>
      </c>
      <c r="F468" s="1">
        <v>2.4129000000000001E-2</v>
      </c>
      <c r="G468" s="1">
        <v>0</v>
      </c>
      <c r="H468" s="24">
        <f t="shared" ref="H468:H472" si="66">(C468*L489*Q489)+(D468*M489*Q489)+(E468*N489*Q489)+(F468*O489*Q489)</f>
        <v>63.612054000000001</v>
      </c>
    </row>
    <row r="469" spans="1:19" ht="15.75">
      <c r="A469" s="1" t="s">
        <v>3</v>
      </c>
      <c r="B469" s="8" t="s">
        <v>82</v>
      </c>
      <c r="C469" s="1">
        <v>2.6991999999999999E-2</v>
      </c>
      <c r="D469" s="1">
        <v>2.8705999999999999E-2</v>
      </c>
      <c r="E469" s="1">
        <v>2.6683999999999999E-2</v>
      </c>
      <c r="F469" s="1">
        <v>2.4129000000000001E-2</v>
      </c>
      <c r="G469" s="1">
        <v>0</v>
      </c>
      <c r="H469" s="24">
        <f t="shared" si="66"/>
        <v>94.680982</v>
      </c>
    </row>
    <row r="470" spans="1:19" ht="15.75">
      <c r="A470" s="1" t="s">
        <v>4</v>
      </c>
      <c r="B470" s="8" t="s">
        <v>82</v>
      </c>
      <c r="C470" s="1">
        <v>2.6991999999999999E-2</v>
      </c>
      <c r="D470" s="1">
        <v>2.8705999999999999E-2</v>
      </c>
      <c r="E470" s="1">
        <v>2.6683999999999999E-2</v>
      </c>
      <c r="F470" s="1">
        <v>2.4129000000000001E-2</v>
      </c>
      <c r="G470" s="1">
        <v>0</v>
      </c>
      <c r="H470" s="24">
        <f t="shared" si="66"/>
        <v>85.041660000000007</v>
      </c>
    </row>
    <row r="471" spans="1:19" ht="15.75">
      <c r="A471" s="1" t="s">
        <v>5</v>
      </c>
      <c r="B471" s="8" t="s">
        <v>82</v>
      </c>
      <c r="C471" s="1">
        <v>2.6991999999999999E-2</v>
      </c>
      <c r="D471" s="1">
        <v>2.8705999999999999E-2</v>
      </c>
      <c r="E471" s="1">
        <v>2.6683999999999999E-2</v>
      </c>
      <c r="F471" s="1">
        <v>2.4129000000000001E-2</v>
      </c>
      <c r="G471" s="1">
        <v>0</v>
      </c>
      <c r="H471" s="24">
        <f t="shared" si="66"/>
        <v>111.64462</v>
      </c>
    </row>
    <row r="472" spans="1:19" ht="15.75">
      <c r="A472" s="1" t="s">
        <v>6</v>
      </c>
      <c r="B472" s="8" t="s">
        <v>82</v>
      </c>
      <c r="C472" s="1">
        <v>2.6991999999999999E-2</v>
      </c>
      <c r="D472" s="1">
        <v>2.8705999999999999E-2</v>
      </c>
      <c r="E472" s="1">
        <v>2.6683999999999999E-2</v>
      </c>
      <c r="F472" s="1">
        <v>2.4129000000000001E-2</v>
      </c>
      <c r="G472" s="1">
        <v>0</v>
      </c>
      <c r="H472" s="24">
        <f t="shared" si="66"/>
        <v>139.73212000000001</v>
      </c>
    </row>
    <row r="473" spans="1:19" ht="15.75">
      <c r="A473" s="2" t="s">
        <v>7</v>
      </c>
      <c r="B473" s="25"/>
      <c r="C473" s="1"/>
      <c r="D473" s="1"/>
      <c r="E473" s="1"/>
      <c r="F473" s="1"/>
      <c r="G473" s="1"/>
      <c r="H473" s="2">
        <f>SUM(H467:H472)</f>
        <v>548.91181000000006</v>
      </c>
    </row>
    <row r="474" spans="1:19" ht="15.75">
      <c r="A474" s="1" t="s">
        <v>1</v>
      </c>
      <c r="B474" s="8" t="s">
        <v>80</v>
      </c>
      <c r="C474" s="1"/>
      <c r="D474" s="1"/>
      <c r="E474" s="1"/>
      <c r="F474" s="1"/>
      <c r="G474" s="1">
        <v>0</v>
      </c>
      <c r="H474" s="8">
        <f t="shared" ref="H474:H479" si="67">(C474*Q430*T430)+(D474*R430*T430)+(E474*S430*T430)</f>
        <v>0</v>
      </c>
    </row>
    <row r="475" spans="1:19" ht="15.75">
      <c r="A475" s="1" t="s">
        <v>2</v>
      </c>
      <c r="B475" s="8" t="s">
        <v>80</v>
      </c>
      <c r="C475" s="1"/>
      <c r="D475" s="1"/>
      <c r="E475" s="1"/>
      <c r="F475" s="1"/>
      <c r="G475" s="1">
        <v>0</v>
      </c>
      <c r="H475" s="8">
        <f t="shared" si="67"/>
        <v>0</v>
      </c>
    </row>
    <row r="476" spans="1:19" ht="15.75">
      <c r="A476" s="1" t="s">
        <v>3</v>
      </c>
      <c r="B476" s="8" t="s">
        <v>80</v>
      </c>
      <c r="C476" s="1"/>
      <c r="D476" s="1"/>
      <c r="E476" s="1"/>
      <c r="F476" s="1"/>
      <c r="G476" s="1">
        <v>0</v>
      </c>
      <c r="H476" s="8">
        <f t="shared" si="67"/>
        <v>0</v>
      </c>
    </row>
    <row r="477" spans="1:19" ht="15.75">
      <c r="A477" s="1" t="s">
        <v>4</v>
      </c>
      <c r="B477" s="8" t="s">
        <v>80</v>
      </c>
      <c r="C477" s="1"/>
      <c r="D477" s="1"/>
      <c r="E477" s="1"/>
      <c r="F477" s="1"/>
      <c r="G477" s="1">
        <v>0</v>
      </c>
      <c r="H477" s="8">
        <f t="shared" si="67"/>
        <v>0</v>
      </c>
    </row>
    <row r="478" spans="1:19" ht="15.75">
      <c r="A478" s="1" t="s">
        <v>5</v>
      </c>
      <c r="B478" s="8" t="s">
        <v>80</v>
      </c>
      <c r="C478" s="1"/>
      <c r="D478" s="1"/>
      <c r="E478" s="1"/>
      <c r="F478" s="1"/>
      <c r="G478" s="1">
        <v>0</v>
      </c>
      <c r="H478" s="8">
        <f t="shared" si="67"/>
        <v>0</v>
      </c>
    </row>
    <row r="479" spans="1:19" ht="15.75">
      <c r="A479" s="1" t="s">
        <v>6</v>
      </c>
      <c r="B479" s="8" t="s">
        <v>80</v>
      </c>
      <c r="C479" s="1"/>
      <c r="D479" s="1"/>
      <c r="E479" s="1"/>
      <c r="F479" s="1"/>
      <c r="G479" s="1">
        <v>0</v>
      </c>
      <c r="H479" s="8">
        <f t="shared" si="67"/>
        <v>0</v>
      </c>
    </row>
    <row r="480" spans="1:19" ht="15.75">
      <c r="A480" s="2" t="s">
        <v>7</v>
      </c>
      <c r="B480" s="25"/>
      <c r="C480" s="1"/>
      <c r="D480" s="1"/>
      <c r="E480" s="1"/>
      <c r="F480" s="1"/>
      <c r="G480" s="1"/>
      <c r="H480" s="2">
        <f>H474+H475+H476+H477+H478+H479</f>
        <v>0</v>
      </c>
    </row>
    <row r="481" spans="1:17" ht="15.75">
      <c r="A481" s="1" t="s">
        <v>1</v>
      </c>
      <c r="B481" s="8" t="s">
        <v>83</v>
      </c>
      <c r="C481" s="1">
        <v>5.4166400000000003E-2</v>
      </c>
      <c r="D481" s="1">
        <v>4.2110000000000002E-2</v>
      </c>
      <c r="E481" s="1">
        <v>2.7248000000000001E-2</v>
      </c>
      <c r="F481" s="1">
        <v>3.7935999999999998E-2</v>
      </c>
      <c r="G481" s="1">
        <v>0</v>
      </c>
      <c r="H481" s="24">
        <f>(C481*L488*Q488)+(D481*M488*Q488)+(E481*N488*Q488)+(F481*O488*Q488)</f>
        <v>92.818579200000002</v>
      </c>
    </row>
    <row r="482" spans="1:17" ht="15.75">
      <c r="A482" s="1" t="s">
        <v>2</v>
      </c>
      <c r="B482" s="8" t="s">
        <v>83</v>
      </c>
      <c r="C482" s="1">
        <v>5.4166400000000003E-2</v>
      </c>
      <c r="D482" s="1">
        <v>4.2110000000000002E-2</v>
      </c>
      <c r="E482" s="1">
        <v>2.7248000000000001E-2</v>
      </c>
      <c r="F482" s="1">
        <v>3.7935999999999998E-2</v>
      </c>
      <c r="G482" s="1">
        <v>0</v>
      </c>
      <c r="H482" s="24">
        <f t="shared" ref="H482:H486" si="68">(C482*L489*Q489)+(D482*M489*Q489)+(E482*N489*Q489)+(F482*O489*Q489)</f>
        <v>101.08834560000001</v>
      </c>
    </row>
    <row r="483" spans="1:17" ht="15.75">
      <c r="A483" s="1" t="s">
        <v>3</v>
      </c>
      <c r="B483" s="8" t="s">
        <v>83</v>
      </c>
      <c r="C483" s="1">
        <v>5.4166400000000003E-2</v>
      </c>
      <c r="D483" s="1">
        <v>4.2110000000000002E-2</v>
      </c>
      <c r="E483" s="1">
        <v>2.7248000000000001E-2</v>
      </c>
      <c r="F483" s="1">
        <v>3.7935999999999998E-2</v>
      </c>
      <c r="G483" s="1">
        <v>0</v>
      </c>
      <c r="H483" s="24">
        <f t="shared" si="68"/>
        <v>148.17341440000001</v>
      </c>
    </row>
    <row r="484" spans="1:17" ht="15.75">
      <c r="A484" s="1" t="s">
        <v>4</v>
      </c>
      <c r="B484" s="8" t="s">
        <v>83</v>
      </c>
      <c r="C484" s="1">
        <v>5.4166400000000003E-2</v>
      </c>
      <c r="D484" s="1">
        <v>4.2110000000000002E-2</v>
      </c>
      <c r="E484" s="1">
        <v>2.7248000000000001E-2</v>
      </c>
      <c r="F484" s="1">
        <v>3.7935999999999998E-2</v>
      </c>
      <c r="G484" s="1">
        <v>0</v>
      </c>
      <c r="H484" s="24">
        <f t="shared" si="68"/>
        <v>133.07743679999999</v>
      </c>
    </row>
    <row r="485" spans="1:17" ht="15.75">
      <c r="A485" s="1" t="s">
        <v>5</v>
      </c>
      <c r="B485" s="8" t="s">
        <v>83</v>
      </c>
      <c r="C485" s="1">
        <v>5.4166400000000003E-2</v>
      </c>
      <c r="D485" s="1">
        <v>4.2110000000000002E-2</v>
      </c>
      <c r="E485" s="1">
        <v>2.7248000000000001E-2</v>
      </c>
      <c r="F485" s="1">
        <v>3.7935999999999998E-2</v>
      </c>
      <c r="G485" s="1">
        <v>0</v>
      </c>
      <c r="H485" s="24">
        <f t="shared" si="68"/>
        <v>169.96587200000002</v>
      </c>
    </row>
    <row r="486" spans="1:17" ht="15.75">
      <c r="A486" s="1" t="s">
        <v>6</v>
      </c>
      <c r="B486" s="8" t="s">
        <v>83</v>
      </c>
      <c r="C486" s="1">
        <v>5.4166400000000003E-2</v>
      </c>
      <c r="D486" s="1">
        <v>4.2110000000000002E-2</v>
      </c>
      <c r="E486" s="1">
        <v>2.7248000000000001E-2</v>
      </c>
      <c r="F486" s="1">
        <v>3.7935999999999998E-2</v>
      </c>
      <c r="G486" s="1">
        <v>0</v>
      </c>
      <c r="H486" s="24">
        <f t="shared" si="68"/>
        <v>208.911868</v>
      </c>
    </row>
    <row r="487" spans="1:17" ht="15.75">
      <c r="A487" s="2" t="s">
        <v>7</v>
      </c>
      <c r="B487" s="25"/>
      <c r="C487" s="1"/>
      <c r="D487" s="1"/>
      <c r="E487" s="1"/>
      <c r="F487" s="1"/>
      <c r="G487" s="1"/>
      <c r="H487" s="2">
        <f>SUM(H481:H486)</f>
        <v>854.03551600000003</v>
      </c>
      <c r="K487" s="47" t="s">
        <v>15</v>
      </c>
      <c r="L487" s="48" t="s">
        <v>108</v>
      </c>
      <c r="M487" s="48" t="s">
        <v>99</v>
      </c>
      <c r="N487" s="48" t="s">
        <v>100</v>
      </c>
      <c r="O487" s="48" t="s">
        <v>93</v>
      </c>
      <c r="P487" s="48" t="s">
        <v>120</v>
      </c>
      <c r="Q487" s="42" t="s">
        <v>16</v>
      </c>
    </row>
    <row r="488" spans="1:17" ht="15.75">
      <c r="A488" s="1" t="s">
        <v>1</v>
      </c>
      <c r="B488" s="8" t="s">
        <v>113</v>
      </c>
      <c r="C488" s="1">
        <v>7.2000000000000005E-4</v>
      </c>
      <c r="D488" s="1">
        <v>7.2000000000000005E-4</v>
      </c>
      <c r="E488" s="1">
        <v>7.2000000000000005E-4</v>
      </c>
      <c r="F488" s="1">
        <v>7.2000000000000005E-4</v>
      </c>
      <c r="G488" s="1">
        <v>0</v>
      </c>
      <c r="H488" s="24">
        <f>(C488*L499*Q499)+(D488*M499*Q499)+(E488*N499*Q499)+(F488*O499*Q499)</f>
        <v>1.4076000000000002</v>
      </c>
      <c r="K488" s="44" t="s">
        <v>102</v>
      </c>
      <c r="L488" s="38">
        <v>41</v>
      </c>
      <c r="M488" s="38">
        <v>40</v>
      </c>
      <c r="N488" s="38">
        <v>2</v>
      </c>
      <c r="O488" s="38">
        <v>2</v>
      </c>
      <c r="P488" s="38">
        <v>2</v>
      </c>
      <c r="Q488" s="44">
        <v>23</v>
      </c>
    </row>
    <row r="489" spans="1:17" ht="15.75">
      <c r="A489" s="1" t="s">
        <v>2</v>
      </c>
      <c r="B489" s="8" t="s">
        <v>113</v>
      </c>
      <c r="C489" s="1">
        <v>7.2000000000000005E-4</v>
      </c>
      <c r="D489" s="1">
        <v>7.2000000000000005E-4</v>
      </c>
      <c r="E489" s="1">
        <v>7.2000000000000005E-4</v>
      </c>
      <c r="F489" s="1">
        <v>7.2000000000000005E-4</v>
      </c>
      <c r="G489" s="1">
        <v>0</v>
      </c>
      <c r="H489" s="24">
        <f t="shared" ref="H489:H493" si="69">(C489*L500*Q500)+(D489*M500*Q500)+(E489*N500*Q500)+(F489*O500*Q500)</f>
        <v>1.7265600000000001</v>
      </c>
      <c r="K489" s="44" t="s">
        <v>103</v>
      </c>
      <c r="L489" s="38">
        <v>22</v>
      </c>
      <c r="M489" s="38">
        <v>40</v>
      </c>
      <c r="N489" s="38">
        <v>6</v>
      </c>
      <c r="O489" s="38">
        <v>41</v>
      </c>
      <c r="P489" s="38">
        <v>5</v>
      </c>
      <c r="Q489" s="44">
        <v>22</v>
      </c>
    </row>
    <row r="490" spans="1:17" ht="15.75">
      <c r="A490" s="1" t="s">
        <v>3</v>
      </c>
      <c r="B490" s="8" t="s">
        <v>113</v>
      </c>
      <c r="C490" s="1">
        <v>7.2000000000000005E-4</v>
      </c>
      <c r="D490" s="1">
        <v>7.2000000000000005E-4</v>
      </c>
      <c r="E490" s="1">
        <v>7.2000000000000005E-4</v>
      </c>
      <c r="F490" s="1">
        <v>7.2000000000000005E-4</v>
      </c>
      <c r="G490" s="1">
        <v>0</v>
      </c>
      <c r="H490" s="24">
        <f t="shared" si="69"/>
        <v>2.5027200000000001</v>
      </c>
      <c r="K490" s="44" t="s">
        <v>104</v>
      </c>
      <c r="L490" s="38">
        <v>33</v>
      </c>
      <c r="M490" s="38">
        <v>80</v>
      </c>
      <c r="N490" s="38">
        <v>12</v>
      </c>
      <c r="O490" s="38">
        <v>33</v>
      </c>
      <c r="P490" s="38">
        <v>6</v>
      </c>
      <c r="Q490" s="44">
        <v>22</v>
      </c>
    </row>
    <row r="491" spans="1:17" ht="15.75">
      <c r="A491" s="1" t="s">
        <v>4</v>
      </c>
      <c r="B491" s="8" t="s">
        <v>113</v>
      </c>
      <c r="C491" s="1">
        <v>7.2000000000000005E-4</v>
      </c>
      <c r="D491" s="1">
        <v>7.2000000000000005E-4</v>
      </c>
      <c r="E491" s="1">
        <v>7.2000000000000005E-4</v>
      </c>
      <c r="F491" s="1">
        <v>7.2000000000000005E-4</v>
      </c>
      <c r="G491" s="1">
        <v>0</v>
      </c>
      <c r="H491" s="24">
        <f t="shared" si="69"/>
        <v>2.3284799999999999</v>
      </c>
      <c r="K491" s="44" t="s">
        <v>105</v>
      </c>
      <c r="L491" s="38">
        <v>21</v>
      </c>
      <c r="M491" s="38">
        <v>52</v>
      </c>
      <c r="N491" s="38">
        <v>8</v>
      </c>
      <c r="O491" s="38">
        <v>66</v>
      </c>
      <c r="P491" s="38">
        <v>7</v>
      </c>
      <c r="Q491" s="44">
        <v>22</v>
      </c>
    </row>
    <row r="492" spans="1:17" ht="15.75">
      <c r="A492" s="1" t="s">
        <v>5</v>
      </c>
      <c r="B492" s="8" t="s">
        <v>113</v>
      </c>
      <c r="C492" s="1">
        <v>7.2000000000000005E-4</v>
      </c>
      <c r="D492" s="1">
        <v>7.2000000000000005E-4</v>
      </c>
      <c r="E492" s="1">
        <v>7.2000000000000005E-4</v>
      </c>
      <c r="F492" s="1">
        <v>7.2000000000000005E-4</v>
      </c>
      <c r="G492" s="1">
        <v>0</v>
      </c>
      <c r="H492" s="24">
        <f t="shared" si="69"/>
        <v>2.952</v>
      </c>
      <c r="K492" s="44" t="s">
        <v>106</v>
      </c>
      <c r="L492" s="38">
        <v>19</v>
      </c>
      <c r="M492" s="38">
        <v>122</v>
      </c>
      <c r="N492" s="38">
        <v>9</v>
      </c>
      <c r="O492" s="38">
        <v>55</v>
      </c>
      <c r="P492" s="38">
        <v>9</v>
      </c>
      <c r="Q492" s="44">
        <v>20</v>
      </c>
    </row>
    <row r="493" spans="1:17" ht="15.75">
      <c r="A493" s="1" t="s">
        <v>6</v>
      </c>
      <c r="B493" s="8" t="s">
        <v>113</v>
      </c>
      <c r="C493" s="1">
        <v>7.2000000000000005E-4</v>
      </c>
      <c r="D493" s="1">
        <v>7.2000000000000005E-4</v>
      </c>
      <c r="E493" s="1">
        <v>7.2000000000000005E-4</v>
      </c>
      <c r="F493" s="1">
        <v>7.2000000000000005E-4</v>
      </c>
      <c r="G493" s="1">
        <v>0</v>
      </c>
      <c r="H493" s="24">
        <f t="shared" si="69"/>
        <v>3.7382400000000002</v>
      </c>
      <c r="K493" s="44" t="s">
        <v>107</v>
      </c>
      <c r="L493" s="38">
        <v>15</v>
      </c>
      <c r="M493" s="38">
        <v>123</v>
      </c>
      <c r="N493" s="38">
        <v>20</v>
      </c>
      <c r="O493" s="38">
        <v>78</v>
      </c>
      <c r="P493" s="38">
        <v>7</v>
      </c>
      <c r="Q493" s="44">
        <v>22</v>
      </c>
    </row>
    <row r="494" spans="1:17" ht="15.75">
      <c r="A494" s="2" t="s">
        <v>7</v>
      </c>
      <c r="B494" s="25"/>
      <c r="C494" s="1"/>
      <c r="D494" s="1"/>
      <c r="E494" s="1"/>
      <c r="F494" s="1"/>
      <c r="G494" s="1"/>
      <c r="H494" s="2">
        <f>H488+H489+H490+H491+H492+H493</f>
        <v>14.6556</v>
      </c>
    </row>
    <row r="495" spans="1:17" ht="15.75">
      <c r="A495" s="1" t="s">
        <v>1</v>
      </c>
      <c r="B495" s="8" t="s">
        <v>51</v>
      </c>
      <c r="C495" s="1">
        <v>2.9999999999999997E-4</v>
      </c>
      <c r="D495" s="1">
        <v>1.44E-4</v>
      </c>
      <c r="E495" s="1">
        <v>5.9999999999999995E-4</v>
      </c>
      <c r="F495" s="1">
        <v>1.08E-4</v>
      </c>
      <c r="G495" s="1">
        <v>0</v>
      </c>
      <c r="H495" s="24">
        <f>(C495*L488*Q488)+(D495*M488*Q488)+(E495*N488*Q488)+(F495*O488*Q488)</f>
        <v>0.44794800000000001</v>
      </c>
    </row>
    <row r="496" spans="1:17" ht="15.75">
      <c r="A496" s="1" t="s">
        <v>2</v>
      </c>
      <c r="B496" s="8" t="s">
        <v>51</v>
      </c>
      <c r="C496" s="1">
        <v>2.9999999999999997E-4</v>
      </c>
      <c r="D496" s="1">
        <v>1.44E-4</v>
      </c>
      <c r="E496" s="1">
        <v>5.9999999999999995E-4</v>
      </c>
      <c r="F496" s="1">
        <v>1.08E-4</v>
      </c>
      <c r="G496" s="1">
        <v>0</v>
      </c>
      <c r="H496" s="24">
        <f t="shared" ref="H496:H500" si="70">(C496*L489*Q489)+(D496*M489*Q489)+(E496*N489*Q489)+(F496*O489*Q489)</f>
        <v>0.44853599999999993</v>
      </c>
    </row>
    <row r="497" spans="1:17" ht="15.75">
      <c r="A497" s="1" t="s">
        <v>3</v>
      </c>
      <c r="B497" s="8" t="s">
        <v>51</v>
      </c>
      <c r="C497" s="1">
        <v>2.9999999999999997E-4</v>
      </c>
      <c r="D497" s="1">
        <v>1.44E-4</v>
      </c>
      <c r="E497" s="1">
        <v>5.9999999999999995E-4</v>
      </c>
      <c r="F497" s="1">
        <v>1.08E-4</v>
      </c>
      <c r="G497" s="1">
        <v>0</v>
      </c>
      <c r="H497" s="24">
        <f t="shared" si="70"/>
        <v>0.70804800000000001</v>
      </c>
    </row>
    <row r="498" spans="1:17" ht="15.75">
      <c r="A498" s="1" t="s">
        <v>4</v>
      </c>
      <c r="B498" s="8" t="s">
        <v>51</v>
      </c>
      <c r="C498" s="1">
        <v>2.9999999999999997E-4</v>
      </c>
      <c r="D498" s="1">
        <v>1.44E-4</v>
      </c>
      <c r="E498" s="1">
        <v>5.9999999999999995E-4</v>
      </c>
      <c r="F498" s="1">
        <v>1.08E-4</v>
      </c>
      <c r="G498" s="1">
        <v>0</v>
      </c>
      <c r="H498" s="24">
        <f t="shared" si="70"/>
        <v>0.56575199999999992</v>
      </c>
      <c r="K498" s="47" t="s">
        <v>15</v>
      </c>
      <c r="L498" s="48" t="s">
        <v>108</v>
      </c>
      <c r="M498" s="48" t="s">
        <v>99</v>
      </c>
      <c r="N498" s="48" t="s">
        <v>100</v>
      </c>
      <c r="O498" s="48" t="s">
        <v>93</v>
      </c>
      <c r="P498" s="48" t="s">
        <v>120</v>
      </c>
      <c r="Q498" s="42" t="s">
        <v>16</v>
      </c>
    </row>
    <row r="499" spans="1:17" ht="15.75">
      <c r="A499" s="1" t="s">
        <v>5</v>
      </c>
      <c r="B499" s="8" t="s">
        <v>51</v>
      </c>
      <c r="C499" s="1">
        <v>2.9999999999999997E-4</v>
      </c>
      <c r="D499" s="1">
        <v>1.44E-4</v>
      </c>
      <c r="E499" s="1">
        <v>5.9999999999999995E-4</v>
      </c>
      <c r="F499" s="1">
        <v>1.08E-4</v>
      </c>
      <c r="G499" s="1">
        <v>0</v>
      </c>
      <c r="H499" s="24">
        <f t="shared" si="70"/>
        <v>0.69216</v>
      </c>
      <c r="K499" s="44" t="s">
        <v>102</v>
      </c>
      <c r="L499" s="38">
        <v>41</v>
      </c>
      <c r="M499" s="38">
        <v>40</v>
      </c>
      <c r="N499" s="38">
        <v>2</v>
      </c>
      <c r="O499" s="38">
        <v>2</v>
      </c>
      <c r="P499" s="38">
        <v>2</v>
      </c>
      <c r="Q499" s="44">
        <v>23</v>
      </c>
    </row>
    <row r="500" spans="1:17" ht="15.75">
      <c r="A500" s="1" t="s">
        <v>6</v>
      </c>
      <c r="B500" s="8" t="s">
        <v>51</v>
      </c>
      <c r="C500" s="1">
        <v>2.9999999999999997E-4</v>
      </c>
      <c r="D500" s="1">
        <v>1.44E-4</v>
      </c>
      <c r="E500" s="1">
        <v>5.9999999999999995E-4</v>
      </c>
      <c r="F500" s="1">
        <v>1.08E-4</v>
      </c>
      <c r="G500" s="1">
        <v>0</v>
      </c>
      <c r="H500" s="24">
        <f t="shared" si="70"/>
        <v>0.93799199999999994</v>
      </c>
      <c r="K500" s="44" t="s">
        <v>103</v>
      </c>
      <c r="L500" s="38">
        <v>22</v>
      </c>
      <c r="M500" s="38">
        <v>40</v>
      </c>
      <c r="N500" s="38">
        <v>6</v>
      </c>
      <c r="O500" s="38">
        <v>41</v>
      </c>
      <c r="P500" s="38">
        <v>5</v>
      </c>
      <c r="Q500" s="44">
        <v>22</v>
      </c>
    </row>
    <row r="501" spans="1:17" ht="15.75">
      <c r="A501" s="2" t="s">
        <v>7</v>
      </c>
      <c r="B501" s="25"/>
      <c r="C501" s="1"/>
      <c r="D501" s="1"/>
      <c r="E501" s="1"/>
      <c r="F501" s="1"/>
      <c r="G501" s="1">
        <v>0</v>
      </c>
      <c r="H501" s="2">
        <f>SUM(H495:H500)</f>
        <v>3.8004359999999995</v>
      </c>
      <c r="K501" s="44" t="s">
        <v>104</v>
      </c>
      <c r="L501" s="38">
        <v>33</v>
      </c>
      <c r="M501" s="38">
        <v>80</v>
      </c>
      <c r="N501" s="38">
        <v>12</v>
      </c>
      <c r="O501" s="38">
        <v>33</v>
      </c>
      <c r="P501" s="38">
        <v>6</v>
      </c>
      <c r="Q501" s="44">
        <v>22</v>
      </c>
    </row>
    <row r="502" spans="1:17" ht="15.75">
      <c r="A502" s="1" t="s">
        <v>1</v>
      </c>
      <c r="B502" s="8" t="s">
        <v>119</v>
      </c>
      <c r="C502" s="1">
        <v>1.6049999999999998E-2</v>
      </c>
      <c r="D502" s="1">
        <v>1.0699999999999999E-2</v>
      </c>
      <c r="E502" s="1">
        <v>5.3499999999999997E-3</v>
      </c>
      <c r="F502" s="1">
        <v>9.6299999999999997E-3</v>
      </c>
      <c r="G502" s="1">
        <v>0</v>
      </c>
      <c r="H502" s="24">
        <f>(C502*L488*Q488)+(D502*M488*Q488)+(E502*N488*Q488)+(F502*O488*Q488)</f>
        <v>25.668229999999994</v>
      </c>
      <c r="K502" s="44" t="s">
        <v>105</v>
      </c>
      <c r="L502" s="38">
        <v>21</v>
      </c>
      <c r="M502" s="38">
        <v>52</v>
      </c>
      <c r="N502" s="38">
        <v>8</v>
      </c>
      <c r="O502" s="38">
        <v>66</v>
      </c>
      <c r="P502" s="38">
        <v>7</v>
      </c>
      <c r="Q502" s="44">
        <v>22</v>
      </c>
    </row>
    <row r="503" spans="1:17" ht="15.75">
      <c r="A503" s="1" t="s">
        <v>2</v>
      </c>
      <c r="B503" s="8" t="s">
        <v>119</v>
      </c>
      <c r="C503" s="1">
        <v>1.6049999999999998E-2</v>
      </c>
      <c r="D503" s="1">
        <v>1.0699999999999999E-2</v>
      </c>
      <c r="E503" s="1">
        <v>5.3499999999999997E-3</v>
      </c>
      <c r="F503" s="1">
        <v>9.6299999999999997E-3</v>
      </c>
      <c r="G503" s="1">
        <v>0</v>
      </c>
      <c r="H503" s="24">
        <f t="shared" ref="H503:H507" si="71">(C503*L489*Q489)+(D503*M489*Q489)+(E503*N489*Q489)+(F503*O489*Q489)</f>
        <v>26.57666</v>
      </c>
      <c r="K503" s="44" t="s">
        <v>106</v>
      </c>
      <c r="L503" s="38">
        <v>19</v>
      </c>
      <c r="M503" s="38">
        <v>122</v>
      </c>
      <c r="N503" s="38">
        <v>9</v>
      </c>
      <c r="O503" s="38">
        <v>55</v>
      </c>
      <c r="P503" s="38">
        <v>9</v>
      </c>
      <c r="Q503" s="44">
        <v>20</v>
      </c>
    </row>
    <row r="504" spans="1:17" ht="15.75">
      <c r="A504" s="1" t="s">
        <v>3</v>
      </c>
      <c r="B504" s="8" t="s">
        <v>119</v>
      </c>
      <c r="C504" s="1">
        <v>1.6049999999999998E-2</v>
      </c>
      <c r="D504" s="1">
        <v>1.0699999999999999E-2</v>
      </c>
      <c r="E504" s="1">
        <v>5.3499999999999997E-3</v>
      </c>
      <c r="F504" s="1">
        <v>9.6299999999999997E-3</v>
      </c>
      <c r="G504" s="1">
        <v>0</v>
      </c>
      <c r="H504" s="24">
        <f t="shared" si="71"/>
        <v>38.888079999999995</v>
      </c>
      <c r="K504" s="44" t="s">
        <v>107</v>
      </c>
      <c r="L504" s="38">
        <v>15</v>
      </c>
      <c r="M504" s="38">
        <v>123</v>
      </c>
      <c r="N504" s="38">
        <v>20</v>
      </c>
      <c r="O504" s="38">
        <v>78</v>
      </c>
      <c r="P504" s="38">
        <v>7</v>
      </c>
      <c r="Q504" s="44">
        <v>22</v>
      </c>
    </row>
    <row r="505" spans="1:17" ht="15.75">
      <c r="A505" s="1" t="s">
        <v>4</v>
      </c>
      <c r="B505" s="8" t="s">
        <v>119</v>
      </c>
      <c r="C505" s="1">
        <v>1.6049999999999998E-2</v>
      </c>
      <c r="D505" s="1">
        <v>1.0699999999999999E-2</v>
      </c>
      <c r="E505" s="1">
        <v>5.3499999999999997E-3</v>
      </c>
      <c r="F505" s="1">
        <v>9.6299999999999997E-3</v>
      </c>
      <c r="G505" s="1">
        <v>0</v>
      </c>
      <c r="H505" s="24">
        <f t="shared" si="71"/>
        <v>34.580260000000003</v>
      </c>
    </row>
    <row r="506" spans="1:17" ht="15.75">
      <c r="A506" s="1" t="s">
        <v>5</v>
      </c>
      <c r="B506" s="8" t="s">
        <v>119</v>
      </c>
      <c r="C506" s="1">
        <v>1.6049999999999998E-2</v>
      </c>
      <c r="D506" s="1">
        <v>1.0699999999999999E-2</v>
      </c>
      <c r="E506" s="1">
        <v>5.3499999999999997E-3</v>
      </c>
      <c r="F506" s="1">
        <v>9.6299999999999997E-3</v>
      </c>
      <c r="G506" s="1">
        <v>0</v>
      </c>
      <c r="H506" s="24">
        <f t="shared" si="71"/>
        <v>43.762999999999991</v>
      </c>
    </row>
    <row r="507" spans="1:17" ht="15.75">
      <c r="A507" s="1" t="s">
        <v>6</v>
      </c>
      <c r="B507" s="8" t="s">
        <v>119</v>
      </c>
      <c r="C507" s="1">
        <v>1.6049999999999998E-2</v>
      </c>
      <c r="D507" s="1">
        <v>1.0699999999999999E-2</v>
      </c>
      <c r="E507" s="1">
        <v>5.3499999999999997E-3</v>
      </c>
      <c r="F507" s="1">
        <v>9.6299999999999997E-3</v>
      </c>
      <c r="G507" s="1">
        <v>0</v>
      </c>
      <c r="H507" s="24">
        <f t="shared" si="71"/>
        <v>53.129779999999997</v>
      </c>
    </row>
    <row r="508" spans="1:17" ht="15.75">
      <c r="A508" s="2" t="s">
        <v>7</v>
      </c>
      <c r="B508" s="25"/>
      <c r="C508" s="1"/>
      <c r="D508" s="1"/>
      <c r="E508" s="1"/>
      <c r="F508" s="1"/>
      <c r="G508" s="1"/>
      <c r="H508" s="2">
        <f>SUM(H502:H507)</f>
        <v>222.60600999999997</v>
      </c>
    </row>
    <row r="509" spans="1:17" ht="15.75">
      <c r="A509" s="1" t="s">
        <v>1</v>
      </c>
      <c r="B509" s="8"/>
      <c r="C509" s="1"/>
      <c r="D509" s="1"/>
      <c r="E509" s="1"/>
      <c r="F509" s="1"/>
      <c r="G509" s="1">
        <v>0</v>
      </c>
      <c r="H509" s="1">
        <f t="shared" ref="H509:H514" si="72">(C509*Q530*T530)+(D509*R530*T530)+(E509*S530*T530)</f>
        <v>0</v>
      </c>
    </row>
    <row r="510" spans="1:17" ht="15.75">
      <c r="A510" s="1" t="s">
        <v>2</v>
      </c>
      <c r="B510" s="8"/>
      <c r="C510" s="1"/>
      <c r="D510" s="1"/>
      <c r="E510" s="1"/>
      <c r="F510" s="1"/>
      <c r="G510" s="1">
        <v>0</v>
      </c>
      <c r="H510" s="1">
        <f t="shared" si="72"/>
        <v>0</v>
      </c>
    </row>
    <row r="511" spans="1:17" ht="15.75">
      <c r="A511" s="1" t="s">
        <v>3</v>
      </c>
      <c r="B511" s="8"/>
      <c r="C511" s="1"/>
      <c r="D511" s="1"/>
      <c r="E511" s="1"/>
      <c r="F511" s="1"/>
      <c r="G511" s="1">
        <v>0</v>
      </c>
      <c r="H511" s="1">
        <f t="shared" si="72"/>
        <v>0</v>
      </c>
    </row>
    <row r="512" spans="1:17" ht="15.75">
      <c r="A512" s="1" t="s">
        <v>4</v>
      </c>
      <c r="B512" s="8"/>
      <c r="C512" s="1"/>
      <c r="D512" s="1"/>
      <c r="E512" s="1"/>
      <c r="F512" s="1"/>
      <c r="G512" s="1">
        <v>0</v>
      </c>
      <c r="H512" s="1">
        <f t="shared" si="72"/>
        <v>0</v>
      </c>
    </row>
    <row r="513" spans="1:10" ht="15.75">
      <c r="A513" s="1" t="s">
        <v>5</v>
      </c>
      <c r="B513" s="8"/>
      <c r="C513" s="1"/>
      <c r="D513" s="1"/>
      <c r="E513" s="1"/>
      <c r="F513" s="1"/>
      <c r="G513" s="1">
        <v>0</v>
      </c>
      <c r="H513" s="1">
        <f t="shared" si="72"/>
        <v>0</v>
      </c>
    </row>
    <row r="514" spans="1:10" ht="15.75">
      <c r="A514" s="1" t="s">
        <v>6</v>
      </c>
      <c r="B514" s="8"/>
      <c r="C514" s="1"/>
      <c r="D514" s="1"/>
      <c r="E514" s="1"/>
      <c r="F514" s="1"/>
      <c r="G514" s="1">
        <v>0</v>
      </c>
      <c r="H514" s="1">
        <f t="shared" si="72"/>
        <v>0</v>
      </c>
    </row>
    <row r="515" spans="1:10" ht="15.75">
      <c r="A515" s="2" t="s">
        <v>7</v>
      </c>
      <c r="B515" s="1"/>
      <c r="C515" s="1"/>
      <c r="D515" s="1"/>
      <c r="E515" s="1"/>
      <c r="F515" s="1"/>
      <c r="G515" s="1"/>
      <c r="H515" s="2">
        <f>SUM(H509:H514)</f>
        <v>0</v>
      </c>
    </row>
    <row r="516" spans="1:10" ht="15.75">
      <c r="A516" s="1" t="s">
        <v>1</v>
      </c>
      <c r="B516" s="8" t="s">
        <v>67</v>
      </c>
      <c r="C516" s="8">
        <v>6.3846E-2</v>
      </c>
      <c r="D516" s="8">
        <v>7.5130000000000002E-2</v>
      </c>
      <c r="E516" s="8">
        <v>3.4092999999999998E-2</v>
      </c>
      <c r="F516" s="8">
        <v>3.6339999999999997E-2</v>
      </c>
      <c r="G516" s="1">
        <v>0</v>
      </c>
      <c r="H516" s="24">
        <f>(C516*L488*Q488)+(D516*M488*Q488)+(E516*N488*Q488)+(F516*O488*Q488)</f>
        <v>132.56629599999999</v>
      </c>
    </row>
    <row r="517" spans="1:10" ht="15.75">
      <c r="A517" s="1" t="s">
        <v>2</v>
      </c>
      <c r="B517" s="8" t="s">
        <v>67</v>
      </c>
      <c r="C517" s="8">
        <v>6.3846E-2</v>
      </c>
      <c r="D517" s="8">
        <v>7.5130000000000002E-2</v>
      </c>
      <c r="E517" s="8">
        <v>3.4092999999999998E-2</v>
      </c>
      <c r="F517" s="8">
        <v>3.6339999999999997E-2</v>
      </c>
      <c r="G517" s="1">
        <v>0</v>
      </c>
      <c r="H517" s="24">
        <f t="shared" ref="H517:H521" si="73">(C517*L489*Q489)+(D517*M489*Q489)+(E517*N489*Q489)+(F517*O489*Q489)</f>
        <v>134.29482000000002</v>
      </c>
    </row>
    <row r="518" spans="1:10" ht="15.75">
      <c r="A518" s="1" t="s">
        <v>3</v>
      </c>
      <c r="B518" s="8" t="s">
        <v>67</v>
      </c>
      <c r="C518" s="8">
        <v>6.3846E-2</v>
      </c>
      <c r="D518" s="8">
        <v>7.5130000000000002E-2</v>
      </c>
      <c r="E518" s="8">
        <v>3.4092999999999998E-2</v>
      </c>
      <c r="F518" s="8">
        <v>3.6339999999999997E-2</v>
      </c>
      <c r="G518" s="1">
        <v>0</v>
      </c>
      <c r="H518" s="24">
        <f t="shared" si="73"/>
        <v>213.96438799999999</v>
      </c>
    </row>
    <row r="519" spans="1:10" ht="15.75">
      <c r="A519" s="1" t="s">
        <v>4</v>
      </c>
      <c r="B519" s="8" t="s">
        <v>67</v>
      </c>
      <c r="C519" s="8">
        <v>6.3846E-2</v>
      </c>
      <c r="D519" s="8">
        <v>7.5130000000000002E-2</v>
      </c>
      <c r="E519" s="8">
        <v>3.4092999999999998E-2</v>
      </c>
      <c r="F519" s="8">
        <v>3.6339999999999997E-2</v>
      </c>
      <c r="G519" s="1">
        <v>0</v>
      </c>
      <c r="H519" s="24">
        <f t="shared" si="73"/>
        <v>174.21161999999998</v>
      </c>
    </row>
    <row r="520" spans="1:10" ht="15.75">
      <c r="A520" s="1" t="s">
        <v>5</v>
      </c>
      <c r="B520" s="8" t="s">
        <v>67</v>
      </c>
      <c r="C520" s="8">
        <v>6.3846E-2</v>
      </c>
      <c r="D520" s="8">
        <v>7.5130000000000002E-2</v>
      </c>
      <c r="E520" s="8">
        <v>3.4092999999999998E-2</v>
      </c>
      <c r="F520" s="8">
        <v>3.6339999999999997E-2</v>
      </c>
      <c r="G520" s="1">
        <v>0</v>
      </c>
      <c r="H520" s="24">
        <f t="shared" si="73"/>
        <v>253.68942000000001</v>
      </c>
    </row>
    <row r="521" spans="1:10" ht="15.75">
      <c r="A521" s="1" t="s">
        <v>6</v>
      </c>
      <c r="B521" s="8" t="s">
        <v>67</v>
      </c>
      <c r="C521" s="8">
        <v>6.3846E-2</v>
      </c>
      <c r="D521" s="8">
        <v>7.5130000000000002E-2</v>
      </c>
      <c r="E521" s="8">
        <v>3.4092999999999998E-2</v>
      </c>
      <c r="F521" s="8">
        <v>3.6339999999999997E-2</v>
      </c>
      <c r="G521" s="1">
        <v>0</v>
      </c>
      <c r="H521" s="24">
        <f t="shared" si="73"/>
        <v>301.73131999999998</v>
      </c>
    </row>
    <row r="522" spans="1:10" ht="15.75">
      <c r="A522" s="2" t="s">
        <v>7</v>
      </c>
      <c r="B522" s="25"/>
      <c r="C522" s="1"/>
      <c r="D522" s="1"/>
      <c r="E522" s="1"/>
      <c r="F522" s="1"/>
      <c r="G522" s="1"/>
      <c r="H522" s="2">
        <f>SUM(H516:H521)</f>
        <v>1210.457864</v>
      </c>
      <c r="I522" s="12">
        <f>H522/0.5</f>
        <v>2420.9157279999999</v>
      </c>
      <c r="J522" s="12"/>
    </row>
    <row r="523" spans="1:10" ht="15.75">
      <c r="A523" s="1" t="s">
        <v>1</v>
      </c>
      <c r="B523" s="8" t="s">
        <v>52</v>
      </c>
      <c r="C523" s="8">
        <v>4.7500000000000001E-2</v>
      </c>
      <c r="D523" s="8">
        <v>4.7500000000000001E-2</v>
      </c>
      <c r="E523" s="8">
        <v>3.7499999999999999E-2</v>
      </c>
      <c r="F523" s="8">
        <v>3.7999999999999999E-2</v>
      </c>
      <c r="G523" s="1">
        <v>0</v>
      </c>
      <c r="H523" s="24">
        <f>(C523*L537*Q537)+(D523*M537*Q537)+(E523*N537*Q537)+(F523*O537*Q537)</f>
        <v>91.965499999999992</v>
      </c>
      <c r="I523" s="12"/>
      <c r="J523" s="12"/>
    </row>
    <row r="524" spans="1:10" ht="15.75">
      <c r="A524" s="1" t="s">
        <v>2</v>
      </c>
      <c r="B524" s="8" t="s">
        <v>52</v>
      </c>
      <c r="C524" s="8">
        <v>4.7500000000000001E-2</v>
      </c>
      <c r="D524" s="8">
        <v>4.7500000000000001E-2</v>
      </c>
      <c r="E524" s="8">
        <v>3.7499999999999999E-2</v>
      </c>
      <c r="F524" s="8">
        <v>3.7999999999999999E-2</v>
      </c>
      <c r="G524" s="1">
        <v>0</v>
      </c>
      <c r="H524" s="24">
        <f t="shared" ref="H524:H528" si="74">(C524*L538*Q538)+(D524*M538*Q538)+(E524*N538*Q538)+(F524*O538*Q538)</f>
        <v>104.01599999999999</v>
      </c>
    </row>
    <row r="525" spans="1:10" ht="15.75">
      <c r="A525" s="1" t="s">
        <v>3</v>
      </c>
      <c r="B525" s="8" t="s">
        <v>52</v>
      </c>
      <c r="C525" s="8">
        <v>4.7500000000000001E-2</v>
      </c>
      <c r="D525" s="8">
        <v>4.7500000000000001E-2</v>
      </c>
      <c r="E525" s="8">
        <v>3.7499999999999999E-2</v>
      </c>
      <c r="F525" s="8">
        <v>3.7999999999999999E-2</v>
      </c>
      <c r="G525" s="1">
        <v>0</v>
      </c>
      <c r="H525" s="24">
        <f t="shared" si="74"/>
        <v>155.57299999999998</v>
      </c>
    </row>
    <row r="526" spans="1:10" ht="15.75">
      <c r="A526" s="1" t="s">
        <v>4</v>
      </c>
      <c r="B526" s="8" t="s">
        <v>52</v>
      </c>
      <c r="C526" s="8">
        <v>4.7500000000000001E-2</v>
      </c>
      <c r="D526" s="8">
        <v>4.7500000000000001E-2</v>
      </c>
      <c r="E526" s="8">
        <v>3.7499999999999999E-2</v>
      </c>
      <c r="F526" s="8">
        <v>3.7999999999999999E-2</v>
      </c>
      <c r="G526" s="1">
        <v>0</v>
      </c>
      <c r="H526" s="24">
        <f t="shared" si="74"/>
        <v>138.06099999999998</v>
      </c>
    </row>
    <row r="527" spans="1:10" ht="15.75">
      <c r="A527" s="1" t="s">
        <v>5</v>
      </c>
      <c r="B527" s="8" t="s">
        <v>52</v>
      </c>
      <c r="C527" s="8">
        <v>4.7500000000000001E-2</v>
      </c>
      <c r="D527" s="8">
        <v>4.7500000000000001E-2</v>
      </c>
      <c r="E527" s="8">
        <v>3.7499999999999999E-2</v>
      </c>
      <c r="F527" s="8">
        <v>3.7999999999999999E-2</v>
      </c>
      <c r="G527" s="1">
        <v>0</v>
      </c>
      <c r="H527" s="24">
        <f t="shared" si="74"/>
        <v>182.5</v>
      </c>
    </row>
    <row r="528" spans="1:10" ht="15.75">
      <c r="A528" s="1" t="s">
        <v>6</v>
      </c>
      <c r="B528" s="8" t="s">
        <v>52</v>
      </c>
      <c r="C528" s="8">
        <v>4.7500000000000001E-2</v>
      </c>
      <c r="D528" s="8">
        <v>4.7500000000000001E-2</v>
      </c>
      <c r="E528" s="8">
        <v>3.7499999999999999E-2</v>
      </c>
      <c r="F528" s="8">
        <v>3.7999999999999999E-2</v>
      </c>
      <c r="G528" s="1">
        <v>0</v>
      </c>
      <c r="H528" s="24">
        <f t="shared" si="74"/>
        <v>225.91800000000001</v>
      </c>
    </row>
    <row r="529" spans="1:17" ht="15.75">
      <c r="A529" s="2" t="s">
        <v>7</v>
      </c>
      <c r="B529" s="25"/>
      <c r="C529" s="1"/>
      <c r="D529" s="1"/>
      <c r="E529" s="1"/>
      <c r="F529" s="1"/>
      <c r="G529" s="1"/>
      <c r="H529" s="2">
        <f>SUM(H523:H528)</f>
        <v>898.03349999999989</v>
      </c>
      <c r="I529" s="12">
        <f>H529/0.65</f>
        <v>1381.5899999999997</v>
      </c>
      <c r="J529" s="12"/>
    </row>
    <row r="530" spans="1:17" ht="15.75">
      <c r="A530" s="1" t="s">
        <v>1</v>
      </c>
      <c r="B530" s="8" t="s">
        <v>70</v>
      </c>
      <c r="C530" s="8">
        <v>0.03</v>
      </c>
      <c r="D530" s="8">
        <v>2.5000000000000001E-2</v>
      </c>
      <c r="E530" s="8">
        <v>2.5000000000000001E-2</v>
      </c>
      <c r="F530" s="8">
        <v>0.02</v>
      </c>
      <c r="G530" s="8">
        <v>2.5000000000000001E-2</v>
      </c>
      <c r="H530" s="24">
        <f>(C530*L537*Q537)+(D530*M537*Q537)+(E530*N537*Q537)+(F530*O537*Q537)+(G530*P537*Q537)</f>
        <v>54.51</v>
      </c>
      <c r="I530" s="12"/>
      <c r="J530" s="12"/>
    </row>
    <row r="531" spans="1:17" ht="15.75">
      <c r="A531" s="1" t="s">
        <v>2</v>
      </c>
      <c r="B531" s="8" t="s">
        <v>70</v>
      </c>
      <c r="C531" s="8">
        <v>0.03</v>
      </c>
      <c r="D531" s="8">
        <v>2.5000000000000001E-2</v>
      </c>
      <c r="E531" s="8">
        <v>2.5000000000000001E-2</v>
      </c>
      <c r="F531" s="8">
        <v>0.02</v>
      </c>
      <c r="G531" s="8">
        <v>2.5000000000000001E-2</v>
      </c>
      <c r="H531" s="24">
        <f t="shared" ref="H531:H535" si="75">(C531*L538*Q538)+(D531*M538*Q538)+(E531*N538*Q538)+(F531*O538*Q538)+(G531*P538*Q538)</f>
        <v>60.61</v>
      </c>
    </row>
    <row r="532" spans="1:17" ht="15.75">
      <c r="A532" s="1" t="s">
        <v>3</v>
      </c>
      <c r="B532" s="8" t="s">
        <v>70</v>
      </c>
      <c r="C532" s="8">
        <v>0.03</v>
      </c>
      <c r="D532" s="8">
        <v>2.5000000000000001E-2</v>
      </c>
      <c r="E532" s="8">
        <v>2.5000000000000001E-2</v>
      </c>
      <c r="F532" s="8">
        <v>0.02</v>
      </c>
      <c r="G532" s="8">
        <v>2.5000000000000001E-2</v>
      </c>
      <c r="H532" s="24">
        <f t="shared" si="75"/>
        <v>90.199999999999989</v>
      </c>
    </row>
    <row r="533" spans="1:17" ht="15.75">
      <c r="A533" s="1" t="s">
        <v>4</v>
      </c>
      <c r="B533" s="8" t="s">
        <v>70</v>
      </c>
      <c r="C533" s="8">
        <v>0.03</v>
      </c>
      <c r="D533" s="8">
        <v>2.5000000000000001E-2</v>
      </c>
      <c r="E533" s="8">
        <v>2.5000000000000001E-2</v>
      </c>
      <c r="F533" s="8">
        <v>0.02</v>
      </c>
      <c r="G533" s="8">
        <v>2.5000000000000001E-2</v>
      </c>
      <c r="H533" s="24">
        <f t="shared" si="75"/>
        <v>79.75</v>
      </c>
    </row>
    <row r="534" spans="1:17" ht="15.75">
      <c r="A534" s="1" t="s">
        <v>5</v>
      </c>
      <c r="B534" s="8" t="s">
        <v>70</v>
      </c>
      <c r="C534" s="8">
        <v>0.03</v>
      </c>
      <c r="D534" s="8">
        <v>2.5000000000000001E-2</v>
      </c>
      <c r="E534" s="8">
        <v>2.5000000000000001E-2</v>
      </c>
      <c r="F534" s="8">
        <v>0.02</v>
      </c>
      <c r="G534" s="8">
        <v>2.5000000000000001E-2</v>
      </c>
      <c r="H534" s="24">
        <f t="shared" si="75"/>
        <v>103.4</v>
      </c>
    </row>
    <row r="535" spans="1:17" ht="15.75">
      <c r="A535" s="1" t="s">
        <v>6</v>
      </c>
      <c r="B535" s="8" t="s">
        <v>70</v>
      </c>
      <c r="C535" s="8">
        <v>0.03</v>
      </c>
      <c r="D535" s="8">
        <v>2.5000000000000001E-2</v>
      </c>
      <c r="E535" s="8">
        <v>2.5000000000000001E-2</v>
      </c>
      <c r="F535" s="8">
        <v>0.02</v>
      </c>
      <c r="G535" s="8">
        <v>2.5000000000000001E-2</v>
      </c>
      <c r="H535" s="24">
        <f t="shared" si="75"/>
        <v>126.72</v>
      </c>
    </row>
    <row r="536" spans="1:17" ht="15.75">
      <c r="A536" s="2" t="s">
        <v>7</v>
      </c>
      <c r="B536" s="5"/>
      <c r="C536" s="5"/>
      <c r="D536" s="5"/>
      <c r="E536" s="5"/>
      <c r="F536" s="5"/>
      <c r="G536" s="5"/>
      <c r="H536" s="2">
        <f>SUM(H530:H535)</f>
        <v>515.19000000000005</v>
      </c>
      <c r="I536" s="12">
        <f>H536/0.4</f>
        <v>1287.9750000000001</v>
      </c>
      <c r="J536" s="12"/>
      <c r="K536" s="47" t="s">
        <v>15</v>
      </c>
      <c r="L536" s="48" t="s">
        <v>108</v>
      </c>
      <c r="M536" s="48" t="s">
        <v>99</v>
      </c>
      <c r="N536" s="48" t="s">
        <v>100</v>
      </c>
      <c r="O536" s="48" t="s">
        <v>93</v>
      </c>
      <c r="P536" s="48" t="s">
        <v>120</v>
      </c>
      <c r="Q536" s="42" t="s">
        <v>16</v>
      </c>
    </row>
    <row r="537" spans="1:17" ht="15.75">
      <c r="I537" s="12"/>
      <c r="J537" s="12"/>
      <c r="K537" s="44" t="s">
        <v>102</v>
      </c>
      <c r="L537" s="38">
        <v>41</v>
      </c>
      <c r="M537" s="38">
        <v>40</v>
      </c>
      <c r="N537" s="38">
        <v>2</v>
      </c>
      <c r="O537" s="38">
        <v>2</v>
      </c>
      <c r="P537" s="38">
        <v>2</v>
      </c>
      <c r="Q537" s="44">
        <v>23</v>
      </c>
    </row>
    <row r="538" spans="1:17">
      <c r="K538" s="44" t="s">
        <v>103</v>
      </c>
      <c r="L538" s="38">
        <v>22</v>
      </c>
      <c r="M538" s="38">
        <v>40</v>
      </c>
      <c r="N538" s="38">
        <v>6</v>
      </c>
      <c r="O538" s="38">
        <v>41</v>
      </c>
      <c r="P538" s="38">
        <v>5</v>
      </c>
      <c r="Q538" s="44">
        <v>22</v>
      </c>
    </row>
    <row r="539" spans="1:17">
      <c r="K539" s="44" t="s">
        <v>104</v>
      </c>
      <c r="L539" s="38">
        <v>33</v>
      </c>
      <c r="M539" s="38">
        <v>80</v>
      </c>
      <c r="N539" s="38">
        <v>12</v>
      </c>
      <c r="O539" s="38">
        <v>33</v>
      </c>
      <c r="P539" s="38">
        <v>6</v>
      </c>
      <c r="Q539" s="44">
        <v>22</v>
      </c>
    </row>
    <row r="540" spans="1:17">
      <c r="K540" s="44" t="s">
        <v>105</v>
      </c>
      <c r="L540" s="38">
        <v>21</v>
      </c>
      <c r="M540" s="38">
        <v>52</v>
      </c>
      <c r="N540" s="38">
        <v>8</v>
      </c>
      <c r="O540" s="38">
        <v>66</v>
      </c>
      <c r="P540" s="38">
        <v>7</v>
      </c>
      <c r="Q540" s="44">
        <v>22</v>
      </c>
    </row>
    <row r="541" spans="1:17">
      <c r="K541" s="44" t="s">
        <v>106</v>
      </c>
      <c r="L541" s="38">
        <v>19</v>
      </c>
      <c r="M541" s="38">
        <v>122</v>
      </c>
      <c r="N541" s="38">
        <v>9</v>
      </c>
      <c r="O541" s="38">
        <v>55</v>
      </c>
      <c r="P541" s="38">
        <v>9</v>
      </c>
      <c r="Q541" s="44">
        <v>20</v>
      </c>
    </row>
    <row r="542" spans="1:17">
      <c r="K542" s="44" t="s">
        <v>107</v>
      </c>
      <c r="L542" s="38">
        <v>15</v>
      </c>
      <c r="M542" s="38">
        <v>123</v>
      </c>
      <c r="N542" s="38">
        <v>20</v>
      </c>
      <c r="O542" s="38">
        <v>78</v>
      </c>
      <c r="P542" s="38">
        <v>7</v>
      </c>
      <c r="Q542" s="44">
        <v>22</v>
      </c>
    </row>
  </sheetData>
  <mergeCells count="2">
    <mergeCell ref="L311:Q311"/>
    <mergeCell ref="L312:Q3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СОШ 5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dcterms:created xsi:type="dcterms:W3CDTF">2014-10-15T04:54:58Z</dcterms:created>
  <dcterms:modified xsi:type="dcterms:W3CDTF">2021-05-13T09:12:53Z</dcterms:modified>
</cp:coreProperties>
</file>